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dcostarica.sharepoint.com/sites/icd-presupuesto/Documentos compartidos/INFORMES DE EJECUCIÓN 2014-2025/2024/Seguimiento 2024/V3/"/>
    </mc:Choice>
  </mc:AlternateContent>
  <xr:revisionPtr revIDLastSave="112" documentId="8_{E9389BE6-1229-40E0-912E-5442E46DE9C7}" xr6:coauthVersionLast="47" xr6:coauthVersionMax="47" xr10:uidLastSave="{B6E44277-E359-4D05-B768-A2DCF38B9184}"/>
  <bookViews>
    <workbookView showSheetTabs="0" xWindow="-120" yWindow="-120" windowWidth="29040" windowHeight="15720" firstSheet="1" activeTab="4" xr2:uid="{E74A2EE9-7E46-490E-A6AD-9EA17C2EEEB4}"/>
  </bookViews>
  <sheets>
    <sheet name="Cent_Gest" sheetId="9" state="hidden" r:id="rId1"/>
    <sheet name="Inicio" sheetId="10" r:id="rId2"/>
    <sheet name="1.1 Ejecución" sheetId="2" r:id="rId3"/>
    <sheet name="1.2 Compr no deveng" sheetId="7" r:id="rId4"/>
    <sheet name="1.3 Factores" sheetId="4" r:id="rId5"/>
    <sheet name="Liq SIGAF 2023" sheetId="3" r:id="rId6"/>
    <sheet name="Liq SIGAF 2024" sheetId="5" r:id="rId7"/>
  </sheets>
  <definedNames>
    <definedName name="_xlnm._FilterDatabase" localSheetId="2" hidden="1">'1.1 Ejecución'!$G$7:$G$21</definedName>
    <definedName name="_xlnm._FilterDatabase" localSheetId="5" hidden="1">'Liq SIGAF 2023'!$A$2:$AS$2003</definedName>
    <definedName name="_xlnm._FilterDatabase" localSheetId="6" hidden="1">'Liq SIGAF 2024'!$A$2:$AS$2003</definedName>
    <definedName name="Base_Part">Cent_Gest!$J$6:$K$15</definedName>
    <definedName name="Centro_Gestor">Cent_Gest!$B$2:$B$191</definedName>
    <definedName name="Clas_Fuent_2023">'Liq SIGAF 2023'!$AQ$2:$AQ$2002</definedName>
    <definedName name="Clas_Fuent_2024">'Liq SIGAF 2024'!$AQ$2:$AQ$2002</definedName>
    <definedName name="Cod_CG">Cent_Gest!$J$18:$K$42</definedName>
    <definedName name="List_Cen_Gest">Cent_Gest!$F$2</definedName>
    <definedName name="List_Tit">Cent_Gest!$D$2</definedName>
    <definedName name="Num_Part_2023">'Liq SIGAF 2023'!$AS$2:$AS$2002</definedName>
    <definedName name="Num_Part_2024">'Liq SIGAF 2024'!$AS$2:$AS$2002</definedName>
    <definedName name="Partida">Cent_Gest!$J$6:$J$15</definedName>
    <definedName name="Pre_Dev_2023">'Liq SIGAF 2023'!$P$2:$P$2002</definedName>
    <definedName name="Pre_Dev_2024">'Liq SIGAF 2024'!$P$2:$P$2002</definedName>
    <definedName name="Pre_Fin_2023">'Liq SIGAF 2023'!$K$2:$K$2002</definedName>
    <definedName name="Pre_Fin_2024">'Liq SIGAF 2024'!$K$2:$K$2002</definedName>
    <definedName name="Tit_C2023">'Liq SIGAF 2023'!$C$2:$C$2002</definedName>
    <definedName name="Tit_C2024">'Liq SIGAF 2024'!$C$2:$C$2002</definedName>
    <definedName name="Tit_CG">Cent_Gest!$J$18:INDEX(Cent_Gest!$J$18:$J$39,COUNTIF(Cent_Gest!$J$18:$J$39,"&lt;&gt;0"))</definedName>
    <definedName name="Título">Cent_Gest!$A$2:$A$191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9" l="1"/>
  <c r="J1" i="9"/>
  <c r="J19" i="9" s="1" a="1"/>
  <c r="J19" i="9" s="1"/>
  <c r="K18" i="9" l="1"/>
  <c r="B1" i="2" s="1"/>
  <c r="A1" i="5"/>
  <c r="A1" i="3"/>
  <c r="B3" i="4"/>
  <c r="C4" i="7"/>
  <c r="F2" i="9" a="1"/>
  <c r="F2" i="9" s="1"/>
  <c r="K36" i="9" l="1"/>
  <c r="K21" i="9"/>
  <c r="K29" i="9"/>
  <c r="K37" i="9"/>
  <c r="K22" i="9"/>
  <c r="K19" i="9"/>
  <c r="K30" i="9"/>
  <c r="K38" i="9"/>
  <c r="K23" i="9"/>
  <c r="K39" i="9"/>
  <c r="K24" i="9"/>
  <c r="K40" i="9"/>
  <c r="K25" i="9"/>
  <c r="K33" i="9"/>
  <c r="K41" i="9"/>
  <c r="K31" i="9"/>
  <c r="K32" i="9"/>
  <c r="K26" i="9"/>
  <c r="K34" i="9"/>
  <c r="K42" i="9"/>
  <c r="K27" i="9"/>
  <c r="K35" i="9"/>
  <c r="K20" i="9"/>
  <c r="K28" i="9"/>
  <c r="E10" i="2"/>
  <c r="G18" i="2"/>
  <c r="H14" i="2"/>
  <c r="F10" i="7"/>
  <c r="AS2002" i="3"/>
  <c r="AS2001" i="3"/>
  <c r="AS2000" i="3"/>
  <c r="AS1999" i="3"/>
  <c r="AS1998" i="3"/>
  <c r="AS1997" i="3"/>
  <c r="AS1996" i="3"/>
  <c r="AS1995" i="3"/>
  <c r="AS1994" i="3"/>
  <c r="AS1993" i="3"/>
  <c r="AS1992" i="3"/>
  <c r="AS1991" i="3"/>
  <c r="AS1990" i="3"/>
  <c r="AS1989" i="3"/>
  <c r="AS1988" i="3"/>
  <c r="AS1987" i="3"/>
  <c r="AS1986" i="3"/>
  <c r="AS1985" i="3"/>
  <c r="AS1984" i="3"/>
  <c r="AS1983" i="3"/>
  <c r="AS1982" i="3"/>
  <c r="AS1981" i="3"/>
  <c r="AS1980" i="3"/>
  <c r="AS1979" i="3"/>
  <c r="AS1978" i="3"/>
  <c r="AS1977" i="3"/>
  <c r="AS1976" i="3"/>
  <c r="AS1975" i="3"/>
  <c r="AS1974" i="3"/>
  <c r="AS1973" i="3"/>
  <c r="AS1972" i="3"/>
  <c r="AS1971" i="3"/>
  <c r="AS1970" i="3"/>
  <c r="AS1969" i="3"/>
  <c r="AS1968" i="3"/>
  <c r="AS1967" i="3"/>
  <c r="AS1966" i="3"/>
  <c r="AS1965" i="3"/>
  <c r="AS1964" i="3"/>
  <c r="AS1963" i="3"/>
  <c r="AS1962" i="3"/>
  <c r="AS1961" i="3"/>
  <c r="AS1960" i="3"/>
  <c r="AS1959" i="3"/>
  <c r="AS1958" i="3"/>
  <c r="AS1957" i="3"/>
  <c r="AS1956" i="3"/>
  <c r="AS1955" i="3"/>
  <c r="AS1954" i="3"/>
  <c r="AS1953" i="3"/>
  <c r="AS1952" i="3"/>
  <c r="AS1951" i="3"/>
  <c r="AS1950" i="3"/>
  <c r="AS1949" i="3"/>
  <c r="AS1948" i="3"/>
  <c r="AS1947" i="3"/>
  <c r="AS1946" i="3"/>
  <c r="AS1945" i="3"/>
  <c r="AS1944" i="3"/>
  <c r="AS1943" i="3"/>
  <c r="AS1942" i="3"/>
  <c r="AS1941" i="3"/>
  <c r="AS1940" i="3"/>
  <c r="AS1939" i="3"/>
  <c r="AS1938" i="3"/>
  <c r="AS1937" i="3"/>
  <c r="AS1936" i="3"/>
  <c r="AS1935" i="3"/>
  <c r="AS1934" i="3"/>
  <c r="AS1933" i="3"/>
  <c r="AS1932" i="3"/>
  <c r="AS1931" i="3"/>
  <c r="AS1930" i="3"/>
  <c r="AS1929" i="3"/>
  <c r="AS1928" i="3"/>
  <c r="AS1927" i="3"/>
  <c r="AS1926" i="3"/>
  <c r="AS1925" i="3"/>
  <c r="AS1924" i="3"/>
  <c r="AS1923" i="3"/>
  <c r="AS1922" i="3"/>
  <c r="AS1921" i="3"/>
  <c r="AS1920" i="3"/>
  <c r="AS1919" i="3"/>
  <c r="AS1918" i="3"/>
  <c r="AS1917" i="3"/>
  <c r="AS1916" i="3"/>
  <c r="AS1915" i="3"/>
  <c r="AS1914" i="3"/>
  <c r="AS1913" i="3"/>
  <c r="AS1912" i="3"/>
  <c r="AS1911" i="3"/>
  <c r="AS1910" i="3"/>
  <c r="AS1909" i="3"/>
  <c r="AS1908" i="3"/>
  <c r="AS1907" i="3"/>
  <c r="AS1906" i="3"/>
  <c r="AS1905" i="3"/>
  <c r="AS1904" i="3"/>
  <c r="AS1903" i="3"/>
  <c r="AS1902" i="3"/>
  <c r="AS1901" i="3"/>
  <c r="AS1900" i="3"/>
  <c r="AS1899" i="3"/>
  <c r="AS1898" i="3"/>
  <c r="AS1897" i="3"/>
  <c r="AS1896" i="3"/>
  <c r="AS1895" i="3"/>
  <c r="AS1894" i="3"/>
  <c r="AS1893" i="3"/>
  <c r="AS1892" i="3"/>
  <c r="AS1891" i="3"/>
  <c r="AS1890" i="3"/>
  <c r="AS1889" i="3"/>
  <c r="AS1888" i="3"/>
  <c r="AS1887" i="3"/>
  <c r="AS1886" i="3"/>
  <c r="AS1885" i="3"/>
  <c r="AS1884" i="3"/>
  <c r="AS1883" i="3"/>
  <c r="AS1882" i="3"/>
  <c r="AS1881" i="3"/>
  <c r="AS1880" i="3"/>
  <c r="AS1879" i="3"/>
  <c r="AS1878" i="3"/>
  <c r="AS1877" i="3"/>
  <c r="AS1876" i="3"/>
  <c r="AS1875" i="3"/>
  <c r="AS1874" i="3"/>
  <c r="AS1873" i="3"/>
  <c r="AS1872" i="3"/>
  <c r="AS1871" i="3"/>
  <c r="AS1870" i="3"/>
  <c r="AS1869" i="3"/>
  <c r="AS1868" i="3"/>
  <c r="AS1867" i="3"/>
  <c r="AS1866" i="3"/>
  <c r="AS1865" i="3"/>
  <c r="AS1864" i="3"/>
  <c r="AS1863" i="3"/>
  <c r="AS1862" i="3"/>
  <c r="AS1861" i="3"/>
  <c r="AS1860" i="3"/>
  <c r="AS1859" i="3"/>
  <c r="AS1858" i="3"/>
  <c r="AS1857" i="3"/>
  <c r="AS1856" i="3"/>
  <c r="AS1855" i="3"/>
  <c r="AS1854" i="3"/>
  <c r="AS1853" i="3"/>
  <c r="AS1852" i="3"/>
  <c r="AS1851" i="3"/>
  <c r="AS1850" i="3"/>
  <c r="AS1849" i="3"/>
  <c r="AS1848" i="3"/>
  <c r="AS1847" i="3"/>
  <c r="AS1846" i="3"/>
  <c r="AS1845" i="3"/>
  <c r="AS1844" i="3"/>
  <c r="AS1843" i="3"/>
  <c r="AS1842" i="3"/>
  <c r="AS1841" i="3"/>
  <c r="AS1840" i="3"/>
  <c r="AS1839" i="3"/>
  <c r="AS1838" i="3"/>
  <c r="AS1837" i="3"/>
  <c r="AS1836" i="3"/>
  <c r="AS1835" i="3"/>
  <c r="AS1834" i="3"/>
  <c r="AS1833" i="3"/>
  <c r="AS1832" i="3"/>
  <c r="AS1831" i="3"/>
  <c r="AS1830" i="3"/>
  <c r="AS1829" i="3"/>
  <c r="AS1828" i="3"/>
  <c r="AS1827" i="3"/>
  <c r="AS1826" i="3"/>
  <c r="AS1825" i="3"/>
  <c r="AS1824" i="3"/>
  <c r="AS1823" i="3"/>
  <c r="AS1822" i="3"/>
  <c r="AS1821" i="3"/>
  <c r="AS1820" i="3"/>
  <c r="AS1819" i="3"/>
  <c r="AS1818" i="3"/>
  <c r="AS1817" i="3"/>
  <c r="AS1816" i="3"/>
  <c r="AS1815" i="3"/>
  <c r="AS1814" i="3"/>
  <c r="AS1813" i="3"/>
  <c r="AS1812" i="3"/>
  <c r="AS1811" i="3"/>
  <c r="AS1810" i="3"/>
  <c r="AS1809" i="3"/>
  <c r="AS1808" i="3"/>
  <c r="AS1807" i="3"/>
  <c r="AS1806" i="3"/>
  <c r="AS1805" i="3"/>
  <c r="AS1804" i="3"/>
  <c r="AS1803" i="3"/>
  <c r="AS1802" i="3"/>
  <c r="AS1801" i="3"/>
  <c r="AS1800" i="3"/>
  <c r="AS1799" i="3"/>
  <c r="AS1798" i="3"/>
  <c r="AS1797" i="3"/>
  <c r="AS1796" i="3"/>
  <c r="AS1795" i="3"/>
  <c r="AS1794" i="3"/>
  <c r="AS1793" i="3"/>
  <c r="AS1792" i="3"/>
  <c r="AS1791" i="3"/>
  <c r="AS1790" i="3"/>
  <c r="AS1789" i="3"/>
  <c r="AS1788" i="3"/>
  <c r="AS1787" i="3"/>
  <c r="AS1786" i="3"/>
  <c r="AS1785" i="3"/>
  <c r="AS1784" i="3"/>
  <c r="AS1783" i="3"/>
  <c r="AS1782" i="3"/>
  <c r="AS1781" i="3"/>
  <c r="AS1780" i="3"/>
  <c r="AS1779" i="3"/>
  <c r="AS1778" i="3"/>
  <c r="AS1777" i="3"/>
  <c r="AS1776" i="3"/>
  <c r="AS1775" i="3"/>
  <c r="AS1774" i="3"/>
  <c r="AS1773" i="3"/>
  <c r="AS1772" i="3"/>
  <c r="AS1771" i="3"/>
  <c r="AS1770" i="3"/>
  <c r="AS1769" i="3"/>
  <c r="AS1768" i="3"/>
  <c r="AS1767" i="3"/>
  <c r="AS1766" i="3"/>
  <c r="AS1765" i="3"/>
  <c r="AS1764" i="3"/>
  <c r="AS1763" i="3"/>
  <c r="AS1762" i="3"/>
  <c r="AS1761" i="3"/>
  <c r="AS1760" i="3"/>
  <c r="AS1759" i="3"/>
  <c r="AS1758" i="3"/>
  <c r="AS1757" i="3"/>
  <c r="AS1756" i="3"/>
  <c r="AS1755" i="3"/>
  <c r="AS1754" i="3"/>
  <c r="AS1753" i="3"/>
  <c r="AS1752" i="3"/>
  <c r="AS1751" i="3"/>
  <c r="AS1750" i="3"/>
  <c r="AS1749" i="3"/>
  <c r="AS1748" i="3"/>
  <c r="AS1747" i="3"/>
  <c r="AS1746" i="3"/>
  <c r="AS1745" i="3"/>
  <c r="AS1744" i="3"/>
  <c r="AS1743" i="3"/>
  <c r="AS1742" i="3"/>
  <c r="AS1741" i="3"/>
  <c r="AS1740" i="3"/>
  <c r="AS1739" i="3"/>
  <c r="AS1738" i="3"/>
  <c r="AS1737" i="3"/>
  <c r="AS1736" i="3"/>
  <c r="AS1735" i="3"/>
  <c r="AS1734" i="3"/>
  <c r="AS1733" i="3"/>
  <c r="AS1732" i="3"/>
  <c r="AS1731" i="3"/>
  <c r="AS1730" i="3"/>
  <c r="AS1729" i="3"/>
  <c r="AS1728" i="3"/>
  <c r="AS1727" i="3"/>
  <c r="AS1726" i="3"/>
  <c r="AS1725" i="3"/>
  <c r="AS1724" i="3"/>
  <c r="AS1723" i="3"/>
  <c r="AS1722" i="3"/>
  <c r="AS1721" i="3"/>
  <c r="AS1720" i="3"/>
  <c r="AS1719" i="3"/>
  <c r="AS1718" i="3"/>
  <c r="AS1717" i="3"/>
  <c r="AS1716" i="3"/>
  <c r="AS1715" i="3"/>
  <c r="AS1714" i="3"/>
  <c r="AS1713" i="3"/>
  <c r="AS1712" i="3"/>
  <c r="AS1711" i="3"/>
  <c r="AS1710" i="3"/>
  <c r="AS1709" i="3"/>
  <c r="AS1708" i="3"/>
  <c r="AS1707" i="3"/>
  <c r="AS1706" i="3"/>
  <c r="AS1705" i="3"/>
  <c r="AS1704" i="3"/>
  <c r="AS1703" i="3"/>
  <c r="AS1702" i="3"/>
  <c r="AS1701" i="3"/>
  <c r="AS1700" i="3"/>
  <c r="AS1699" i="3"/>
  <c r="AS1698" i="3"/>
  <c r="AS1697" i="3"/>
  <c r="AS1696" i="3"/>
  <c r="AS1695" i="3"/>
  <c r="AS1694" i="3"/>
  <c r="AS1693" i="3"/>
  <c r="AS1692" i="3"/>
  <c r="AS1691" i="3"/>
  <c r="AS1690" i="3"/>
  <c r="AS1689" i="3"/>
  <c r="AS1688" i="3"/>
  <c r="AS1687" i="3"/>
  <c r="AS1686" i="3"/>
  <c r="AS1685" i="3"/>
  <c r="AS1684" i="3"/>
  <c r="AS1683" i="3"/>
  <c r="AS1682" i="3"/>
  <c r="AS1681" i="3"/>
  <c r="AS1680" i="3"/>
  <c r="AS1679" i="3"/>
  <c r="AS1678" i="3"/>
  <c r="AS1677" i="3"/>
  <c r="AS1676" i="3"/>
  <c r="AS1675" i="3"/>
  <c r="AS1674" i="3"/>
  <c r="AS1673" i="3"/>
  <c r="AS1672" i="3"/>
  <c r="AS1671" i="3"/>
  <c r="AS1670" i="3"/>
  <c r="AS1669" i="3"/>
  <c r="AS1668" i="3"/>
  <c r="AS1667" i="3"/>
  <c r="AS1666" i="3"/>
  <c r="AS1665" i="3"/>
  <c r="AS1664" i="3"/>
  <c r="AS1663" i="3"/>
  <c r="AS1662" i="3"/>
  <c r="AS1661" i="3"/>
  <c r="AS1660" i="3"/>
  <c r="AS1659" i="3"/>
  <c r="AS1658" i="3"/>
  <c r="AS1657" i="3"/>
  <c r="AS1656" i="3"/>
  <c r="AS1655" i="3"/>
  <c r="AS1654" i="3"/>
  <c r="AS1653" i="3"/>
  <c r="AS1652" i="3"/>
  <c r="AS1651" i="3"/>
  <c r="AS1650" i="3"/>
  <c r="AS1649" i="3"/>
  <c r="AS1648" i="3"/>
  <c r="AS1647" i="3"/>
  <c r="AS1646" i="3"/>
  <c r="AS1645" i="3"/>
  <c r="AS1644" i="3"/>
  <c r="AS1643" i="3"/>
  <c r="AS1642" i="3"/>
  <c r="AS1641" i="3"/>
  <c r="AS1640" i="3"/>
  <c r="AS1639" i="3"/>
  <c r="AS1638" i="3"/>
  <c r="AS1637" i="3"/>
  <c r="AS1636" i="3"/>
  <c r="AS1635" i="3"/>
  <c r="AS1634" i="3"/>
  <c r="AS1633" i="3"/>
  <c r="AS1632" i="3"/>
  <c r="AS1631" i="3"/>
  <c r="AS1630" i="3"/>
  <c r="AS1629" i="3"/>
  <c r="AS1628" i="3"/>
  <c r="AS1627" i="3"/>
  <c r="AS1626" i="3"/>
  <c r="AS1625" i="3"/>
  <c r="AS1624" i="3"/>
  <c r="AS1623" i="3"/>
  <c r="AS1622" i="3"/>
  <c r="AS1621" i="3"/>
  <c r="AS1620" i="3"/>
  <c r="AS1619" i="3"/>
  <c r="AS1618" i="3"/>
  <c r="AS1617" i="3"/>
  <c r="AS1616" i="3"/>
  <c r="AS1615" i="3"/>
  <c r="AS1614" i="3"/>
  <c r="AS1613" i="3"/>
  <c r="AS1612" i="3"/>
  <c r="AS1611" i="3"/>
  <c r="AS1610" i="3"/>
  <c r="AS1609" i="3"/>
  <c r="AS1608" i="3"/>
  <c r="AS1607" i="3"/>
  <c r="AS1606" i="3"/>
  <c r="AS1605" i="3"/>
  <c r="AS1604" i="3"/>
  <c r="AS1603" i="3"/>
  <c r="AS1602" i="3"/>
  <c r="AS1601" i="3"/>
  <c r="AS1600" i="3"/>
  <c r="AS1599" i="3"/>
  <c r="AS1598" i="3"/>
  <c r="AS1597" i="3"/>
  <c r="AS1596" i="3"/>
  <c r="AS1595" i="3"/>
  <c r="AS1594" i="3"/>
  <c r="AS1593" i="3"/>
  <c r="AS1592" i="3"/>
  <c r="AS1591" i="3"/>
  <c r="AS1590" i="3"/>
  <c r="AS1589" i="3"/>
  <c r="AS1588" i="3"/>
  <c r="AS1587" i="3"/>
  <c r="AS1586" i="3"/>
  <c r="AS1585" i="3"/>
  <c r="AS1584" i="3"/>
  <c r="AS1583" i="3"/>
  <c r="AS1582" i="3"/>
  <c r="AS1581" i="3"/>
  <c r="AS1580" i="3"/>
  <c r="AS1579" i="3"/>
  <c r="AS1578" i="3"/>
  <c r="AS1577" i="3"/>
  <c r="AS1576" i="3"/>
  <c r="AS1575" i="3"/>
  <c r="AS1574" i="3"/>
  <c r="AS1573" i="3"/>
  <c r="AS1572" i="3"/>
  <c r="AS1571" i="3"/>
  <c r="AS1570" i="3"/>
  <c r="AS1569" i="3"/>
  <c r="AS1568" i="3"/>
  <c r="AS1567" i="3"/>
  <c r="AS1566" i="3"/>
  <c r="AS1565" i="3"/>
  <c r="AS1564" i="3"/>
  <c r="AS1563" i="3"/>
  <c r="AS1562" i="3"/>
  <c r="AS1561" i="3"/>
  <c r="AS1560" i="3"/>
  <c r="AS1559" i="3"/>
  <c r="AS1558" i="3"/>
  <c r="AS1557" i="3"/>
  <c r="AS1556" i="3"/>
  <c r="AS1555" i="3"/>
  <c r="AS1554" i="3"/>
  <c r="AS1553" i="3"/>
  <c r="AS1552" i="3"/>
  <c r="AS1551" i="3"/>
  <c r="AS1550" i="3"/>
  <c r="AS1549" i="3"/>
  <c r="AS1548" i="3"/>
  <c r="AS1547" i="3"/>
  <c r="AS1546" i="3"/>
  <c r="AS1545" i="3"/>
  <c r="AS1544" i="3"/>
  <c r="AS1543" i="3"/>
  <c r="AS1542" i="3"/>
  <c r="AS1541" i="3"/>
  <c r="AS1540" i="3"/>
  <c r="AS1539" i="3"/>
  <c r="AS1538" i="3"/>
  <c r="AS1537" i="3"/>
  <c r="AS1536" i="3"/>
  <c r="AS1535" i="3"/>
  <c r="AS1534" i="3"/>
  <c r="AS1533" i="3"/>
  <c r="AS1532" i="3"/>
  <c r="AS1531" i="3"/>
  <c r="AS1530" i="3"/>
  <c r="AS1529" i="3"/>
  <c r="AS1528" i="3"/>
  <c r="AS1527" i="3"/>
  <c r="AS1526" i="3"/>
  <c r="AS1525" i="3"/>
  <c r="AS1524" i="3"/>
  <c r="AS1523" i="3"/>
  <c r="AS1522" i="3"/>
  <c r="AS1521" i="3"/>
  <c r="AS1520" i="3"/>
  <c r="AS1519" i="3"/>
  <c r="AS1518" i="3"/>
  <c r="AS1517" i="3"/>
  <c r="AS1516" i="3"/>
  <c r="AS1515" i="3"/>
  <c r="AS1514" i="3"/>
  <c r="AS1513" i="3"/>
  <c r="AS1512" i="3"/>
  <c r="AS1511" i="3"/>
  <c r="AS1510" i="3"/>
  <c r="AS1509" i="3"/>
  <c r="AS1508" i="3"/>
  <c r="AS1507" i="3"/>
  <c r="AS1506" i="3"/>
  <c r="AS1505" i="3"/>
  <c r="AS1504" i="3"/>
  <c r="AS1503" i="3"/>
  <c r="AS1502" i="3"/>
  <c r="AS1501" i="3"/>
  <c r="AS1500" i="3"/>
  <c r="AS1499" i="3"/>
  <c r="AS1498" i="3"/>
  <c r="AS1497" i="3"/>
  <c r="AS1496" i="3"/>
  <c r="AS1495" i="3"/>
  <c r="AS1494" i="3"/>
  <c r="AS1493" i="3"/>
  <c r="AS1492" i="3"/>
  <c r="AS1491" i="3"/>
  <c r="AS1490" i="3"/>
  <c r="AS1489" i="3"/>
  <c r="AS1488" i="3"/>
  <c r="AS1487" i="3"/>
  <c r="AS1486" i="3"/>
  <c r="AS1485" i="3"/>
  <c r="AS1484" i="3"/>
  <c r="AS1483" i="3"/>
  <c r="AS1482" i="3"/>
  <c r="AS1481" i="3"/>
  <c r="AS1480" i="3"/>
  <c r="AS1479" i="3"/>
  <c r="AS1478" i="3"/>
  <c r="AS1477" i="3"/>
  <c r="AS1476" i="3"/>
  <c r="AS1475" i="3"/>
  <c r="AS1474" i="3"/>
  <c r="AS1473" i="3"/>
  <c r="AS1472" i="3"/>
  <c r="AS1471" i="3"/>
  <c r="AS1470" i="3"/>
  <c r="AS1469" i="3"/>
  <c r="AS1468" i="3"/>
  <c r="AS1467" i="3"/>
  <c r="AS1466" i="3"/>
  <c r="AS1465" i="3"/>
  <c r="AS1464" i="3"/>
  <c r="AS1463" i="3"/>
  <c r="AS1462" i="3"/>
  <c r="AS1461" i="3"/>
  <c r="AS1460" i="3"/>
  <c r="AS1459" i="3"/>
  <c r="AS1458" i="3"/>
  <c r="AS1457" i="3"/>
  <c r="AS1456" i="3"/>
  <c r="AS1455" i="3"/>
  <c r="AS1454" i="3"/>
  <c r="AS1453" i="3"/>
  <c r="AS1452" i="3"/>
  <c r="AS1451" i="3"/>
  <c r="AS1450" i="3"/>
  <c r="AS1449" i="3"/>
  <c r="AS1448" i="3"/>
  <c r="AS1447" i="3"/>
  <c r="AS1446" i="3"/>
  <c r="AS1445" i="3"/>
  <c r="AS1444" i="3"/>
  <c r="AS1443" i="3"/>
  <c r="AS1442" i="3"/>
  <c r="AS1441" i="3"/>
  <c r="AS1440" i="3"/>
  <c r="AS1439" i="3"/>
  <c r="AS1438" i="3"/>
  <c r="AS1437" i="3"/>
  <c r="AS1436" i="3"/>
  <c r="AS1435" i="3"/>
  <c r="AS1434" i="3"/>
  <c r="AS1433" i="3"/>
  <c r="AS1432" i="3"/>
  <c r="AS1431" i="3"/>
  <c r="AS1430" i="3"/>
  <c r="AS1429" i="3"/>
  <c r="AS1428" i="3"/>
  <c r="AS1427" i="3"/>
  <c r="AS1426" i="3"/>
  <c r="AS1425" i="3"/>
  <c r="AS1424" i="3"/>
  <c r="AS1423" i="3"/>
  <c r="AS1422" i="3"/>
  <c r="AS1421" i="3"/>
  <c r="AS1420" i="3"/>
  <c r="AS1419" i="3"/>
  <c r="AS1418" i="3"/>
  <c r="AS1417" i="3"/>
  <c r="AS1416" i="3"/>
  <c r="AS1415" i="3"/>
  <c r="AS1414" i="3"/>
  <c r="AS1413" i="3"/>
  <c r="AS1412" i="3"/>
  <c r="AS1411" i="3"/>
  <c r="AS1410" i="3"/>
  <c r="AS1409" i="3"/>
  <c r="AS1408" i="3"/>
  <c r="AS1407" i="3"/>
  <c r="AS1406" i="3"/>
  <c r="AS1405" i="3"/>
  <c r="AS1404" i="3"/>
  <c r="AS1403" i="3"/>
  <c r="AS1402" i="3"/>
  <c r="AS1401" i="3"/>
  <c r="AS1400" i="3"/>
  <c r="AS1399" i="3"/>
  <c r="AS1398" i="3"/>
  <c r="AS1397" i="3"/>
  <c r="AS1396" i="3"/>
  <c r="AS1395" i="3"/>
  <c r="AS1394" i="3"/>
  <c r="AS1393" i="3"/>
  <c r="AS1392" i="3"/>
  <c r="AS1391" i="3"/>
  <c r="AS1390" i="3"/>
  <c r="AS1389" i="3"/>
  <c r="AS1388" i="3"/>
  <c r="AS1387" i="3"/>
  <c r="AS1386" i="3"/>
  <c r="AS1385" i="3"/>
  <c r="AS1384" i="3"/>
  <c r="AS1383" i="3"/>
  <c r="AS1382" i="3"/>
  <c r="AS1381" i="3"/>
  <c r="AS1380" i="3"/>
  <c r="AS1379" i="3"/>
  <c r="AS1378" i="3"/>
  <c r="AS1377" i="3"/>
  <c r="AS1376" i="3"/>
  <c r="AS1375" i="3"/>
  <c r="AS1374" i="3"/>
  <c r="AS1373" i="3"/>
  <c r="AS1372" i="3"/>
  <c r="AS1371" i="3"/>
  <c r="AS1370" i="3"/>
  <c r="AS1369" i="3"/>
  <c r="AS1368" i="3"/>
  <c r="AS1367" i="3"/>
  <c r="AS1366" i="3"/>
  <c r="AS1365" i="3"/>
  <c r="AS1364" i="3"/>
  <c r="AS1363" i="3"/>
  <c r="AS1362" i="3"/>
  <c r="AS1361" i="3"/>
  <c r="AS1360" i="3"/>
  <c r="AS1359" i="3"/>
  <c r="AS1358" i="3"/>
  <c r="AS1357" i="3"/>
  <c r="AS1356" i="3"/>
  <c r="AS1355" i="3"/>
  <c r="AS1354" i="3"/>
  <c r="AS1353" i="3"/>
  <c r="AS1352" i="3"/>
  <c r="AS1351" i="3"/>
  <c r="AS1350" i="3"/>
  <c r="AS1349" i="3"/>
  <c r="AS1348" i="3"/>
  <c r="AS1347" i="3"/>
  <c r="AS1346" i="3"/>
  <c r="AS1345" i="3"/>
  <c r="AS1344" i="3"/>
  <c r="AS1343" i="3"/>
  <c r="AS1342" i="3"/>
  <c r="AS1341" i="3"/>
  <c r="AS1340" i="3"/>
  <c r="AS1339" i="3"/>
  <c r="AS1338" i="3"/>
  <c r="AS1337" i="3"/>
  <c r="AS1336" i="3"/>
  <c r="AS1335" i="3"/>
  <c r="AS1334" i="3"/>
  <c r="AS1333" i="3"/>
  <c r="AS1332" i="3"/>
  <c r="AS1331" i="3"/>
  <c r="AS1330" i="3"/>
  <c r="AS1329" i="3"/>
  <c r="AS1328" i="3"/>
  <c r="AS1327" i="3"/>
  <c r="AS1326" i="3"/>
  <c r="AS1325" i="3"/>
  <c r="AS1324" i="3"/>
  <c r="AS1323" i="3"/>
  <c r="AS1322" i="3"/>
  <c r="AS1321" i="3"/>
  <c r="AS1320" i="3"/>
  <c r="AS1319" i="3"/>
  <c r="AS1318" i="3"/>
  <c r="AS1317" i="3"/>
  <c r="AS1316" i="3"/>
  <c r="AS1315" i="3"/>
  <c r="AS1314" i="3"/>
  <c r="AS1313" i="3"/>
  <c r="AS1312" i="3"/>
  <c r="AS1311" i="3"/>
  <c r="AS1310" i="3"/>
  <c r="AS1309" i="3"/>
  <c r="AS1308" i="3"/>
  <c r="AS1307" i="3"/>
  <c r="AS1306" i="3"/>
  <c r="AS1305" i="3"/>
  <c r="AS1304" i="3"/>
  <c r="AS1303" i="3"/>
  <c r="AS1302" i="3"/>
  <c r="AS1301" i="3"/>
  <c r="AS1300" i="3"/>
  <c r="AS1299" i="3"/>
  <c r="AS1298" i="3"/>
  <c r="AS1297" i="3"/>
  <c r="AS1296" i="3"/>
  <c r="AS1295" i="3"/>
  <c r="AS1294" i="3"/>
  <c r="AS1293" i="3"/>
  <c r="AS1292" i="3"/>
  <c r="AS1291" i="3"/>
  <c r="AS1290" i="3"/>
  <c r="AS1289" i="3"/>
  <c r="AS1288" i="3"/>
  <c r="AS1287" i="3"/>
  <c r="AS1286" i="3"/>
  <c r="AS1285" i="3"/>
  <c r="AS1284" i="3"/>
  <c r="AS1283" i="3"/>
  <c r="AS1282" i="3"/>
  <c r="AS1281" i="3"/>
  <c r="AS1280" i="3"/>
  <c r="AS1279" i="3"/>
  <c r="AS1278" i="3"/>
  <c r="AS1277" i="3"/>
  <c r="AS1276" i="3"/>
  <c r="AS1275" i="3"/>
  <c r="AS1274" i="3"/>
  <c r="AS1273" i="3"/>
  <c r="AS1272" i="3"/>
  <c r="AS1271" i="3"/>
  <c r="AS1270" i="3"/>
  <c r="AS1269" i="3"/>
  <c r="AS1268" i="3"/>
  <c r="AS1267" i="3"/>
  <c r="AS1266" i="3"/>
  <c r="AS1265" i="3"/>
  <c r="AS1264" i="3"/>
  <c r="AS1263" i="3"/>
  <c r="AS1262" i="3"/>
  <c r="AS1261" i="3"/>
  <c r="AS1260" i="3"/>
  <c r="AS1259" i="3"/>
  <c r="AS1258" i="3"/>
  <c r="AS1257" i="3"/>
  <c r="AS1256" i="3"/>
  <c r="AS1255" i="3"/>
  <c r="AS1254" i="3"/>
  <c r="AS1253" i="3"/>
  <c r="AS1252" i="3"/>
  <c r="AS1251" i="3"/>
  <c r="AS1250" i="3"/>
  <c r="AS1249" i="3"/>
  <c r="AS1248" i="3"/>
  <c r="AS1247" i="3"/>
  <c r="AS1246" i="3"/>
  <c r="AS1245" i="3"/>
  <c r="AS1244" i="3"/>
  <c r="AS1243" i="3"/>
  <c r="AS1242" i="3"/>
  <c r="AS1241" i="3"/>
  <c r="AS1240" i="3"/>
  <c r="AS1239" i="3"/>
  <c r="AS1238" i="3"/>
  <c r="AS1237" i="3"/>
  <c r="AS1236" i="3"/>
  <c r="AS1235" i="3"/>
  <c r="AS1234" i="3"/>
  <c r="AS1233" i="3"/>
  <c r="AS1232" i="3"/>
  <c r="AS1231" i="3"/>
  <c r="AS1230" i="3"/>
  <c r="AS1229" i="3"/>
  <c r="AS1228" i="3"/>
  <c r="AS1227" i="3"/>
  <c r="AS1226" i="3"/>
  <c r="AS1225" i="3"/>
  <c r="AS1224" i="3"/>
  <c r="AS1223" i="3"/>
  <c r="AS1222" i="3"/>
  <c r="AS1221" i="3"/>
  <c r="AS1220" i="3"/>
  <c r="AS1219" i="3"/>
  <c r="AS1218" i="3"/>
  <c r="AS1217" i="3"/>
  <c r="AS1216" i="3"/>
  <c r="AS1215" i="3"/>
  <c r="AS1214" i="3"/>
  <c r="AS1213" i="3"/>
  <c r="AS1212" i="3"/>
  <c r="AS1211" i="3"/>
  <c r="AS1210" i="3"/>
  <c r="AS1209" i="3"/>
  <c r="AS1208" i="3"/>
  <c r="AS1207" i="3"/>
  <c r="AS1206" i="3"/>
  <c r="AS1205" i="3"/>
  <c r="AS1204" i="3"/>
  <c r="AS1203" i="3"/>
  <c r="AS1202" i="3"/>
  <c r="AS1201" i="3"/>
  <c r="AS1200" i="3"/>
  <c r="AS1199" i="3"/>
  <c r="AS1198" i="3"/>
  <c r="AS1197" i="3"/>
  <c r="AS1196" i="3"/>
  <c r="AS1195" i="3"/>
  <c r="AS1194" i="3"/>
  <c r="AS1193" i="3"/>
  <c r="AS1192" i="3"/>
  <c r="AS1191" i="3"/>
  <c r="AS1190" i="3"/>
  <c r="AS1189" i="3"/>
  <c r="AS1188" i="3"/>
  <c r="AS1187" i="3"/>
  <c r="AS1186" i="3"/>
  <c r="AS1185" i="3"/>
  <c r="AS1184" i="3"/>
  <c r="AS1183" i="3"/>
  <c r="AS1182" i="3"/>
  <c r="AS1181" i="3"/>
  <c r="AS1180" i="3"/>
  <c r="AS1179" i="3"/>
  <c r="AS1178" i="3"/>
  <c r="AS1177" i="3"/>
  <c r="AS1176" i="3"/>
  <c r="AS1175" i="3"/>
  <c r="AS1174" i="3"/>
  <c r="AS1173" i="3"/>
  <c r="AS1172" i="3"/>
  <c r="AS1171" i="3"/>
  <c r="AS1170" i="3"/>
  <c r="AS1169" i="3"/>
  <c r="AS1168" i="3"/>
  <c r="AS1167" i="3"/>
  <c r="AS1166" i="3"/>
  <c r="AS1165" i="3"/>
  <c r="AS1164" i="3"/>
  <c r="AS1163" i="3"/>
  <c r="AS1162" i="3"/>
  <c r="AS1161" i="3"/>
  <c r="AS1160" i="3"/>
  <c r="AS1159" i="3"/>
  <c r="AS1158" i="3"/>
  <c r="AS1157" i="3"/>
  <c r="AS1156" i="3"/>
  <c r="AS1155" i="3"/>
  <c r="AS1154" i="3"/>
  <c r="AS1153" i="3"/>
  <c r="AS1152" i="3"/>
  <c r="AS1151" i="3"/>
  <c r="AS1150" i="3"/>
  <c r="AS1149" i="3"/>
  <c r="AS1148" i="3"/>
  <c r="AS1147" i="3"/>
  <c r="AS1146" i="3"/>
  <c r="AS1145" i="3"/>
  <c r="AS1144" i="3"/>
  <c r="AS1143" i="3"/>
  <c r="AS1142" i="3"/>
  <c r="AS1141" i="3"/>
  <c r="AS1140" i="3"/>
  <c r="AS1139" i="3"/>
  <c r="AS1138" i="3"/>
  <c r="AS1137" i="3"/>
  <c r="AS1136" i="3"/>
  <c r="AS1135" i="3"/>
  <c r="AS1134" i="3"/>
  <c r="AS1133" i="3"/>
  <c r="AS1132" i="3"/>
  <c r="AS1131" i="3"/>
  <c r="AS1130" i="3"/>
  <c r="AS1129" i="3"/>
  <c r="AS1128" i="3"/>
  <c r="AS1127" i="3"/>
  <c r="AS1126" i="3"/>
  <c r="AS1125" i="3"/>
  <c r="AS1124" i="3"/>
  <c r="AS1123" i="3"/>
  <c r="AS1122" i="3"/>
  <c r="AS1121" i="3"/>
  <c r="AS1120" i="3"/>
  <c r="AS1119" i="3"/>
  <c r="AS1118" i="3"/>
  <c r="AS1117" i="3"/>
  <c r="AS1116" i="3"/>
  <c r="AS1115" i="3"/>
  <c r="AS1114" i="3"/>
  <c r="AS1113" i="3"/>
  <c r="AS1112" i="3"/>
  <c r="AS1111" i="3"/>
  <c r="AS1110" i="3"/>
  <c r="AS1109" i="3"/>
  <c r="AS1108" i="3"/>
  <c r="AS1107" i="3"/>
  <c r="AS1106" i="3"/>
  <c r="AS1105" i="3"/>
  <c r="AS1104" i="3"/>
  <c r="AS1103" i="3"/>
  <c r="AS1102" i="3"/>
  <c r="AS1101" i="3"/>
  <c r="AS1100" i="3"/>
  <c r="AS1099" i="3"/>
  <c r="AS1098" i="3"/>
  <c r="AS1097" i="3"/>
  <c r="AS1096" i="3"/>
  <c r="AS1095" i="3"/>
  <c r="AS1094" i="3"/>
  <c r="AS1093" i="3"/>
  <c r="AS1092" i="3"/>
  <c r="AS1091" i="3"/>
  <c r="AS1090" i="3"/>
  <c r="AS1089" i="3"/>
  <c r="AS1088" i="3"/>
  <c r="AS1087" i="3"/>
  <c r="AS1086" i="3"/>
  <c r="AS1085" i="3"/>
  <c r="AS1084" i="3"/>
  <c r="AS1083" i="3"/>
  <c r="AS1082" i="3"/>
  <c r="AS1081" i="3"/>
  <c r="AS1080" i="3"/>
  <c r="AS1079" i="3"/>
  <c r="AS1078" i="3"/>
  <c r="AS1077" i="3"/>
  <c r="AS1076" i="3"/>
  <c r="AS1075" i="3"/>
  <c r="AS1074" i="3"/>
  <c r="AS1073" i="3"/>
  <c r="AS1072" i="3"/>
  <c r="AS1071" i="3"/>
  <c r="AS1070" i="3"/>
  <c r="AS1069" i="3"/>
  <c r="AS1068" i="3"/>
  <c r="AS1067" i="3"/>
  <c r="AS1066" i="3"/>
  <c r="AS1065" i="3"/>
  <c r="AS1064" i="3"/>
  <c r="AS1063" i="3"/>
  <c r="AS1062" i="3"/>
  <c r="AS1061" i="3"/>
  <c r="AS1060" i="3"/>
  <c r="AS1059" i="3"/>
  <c r="AS1058" i="3"/>
  <c r="AS1057" i="3"/>
  <c r="AS1056" i="3"/>
  <c r="AS1055" i="3"/>
  <c r="AS1054" i="3"/>
  <c r="AS1053" i="3"/>
  <c r="AS1052" i="3"/>
  <c r="AS1051" i="3"/>
  <c r="AS1050" i="3"/>
  <c r="AS1049" i="3"/>
  <c r="AS1048" i="3"/>
  <c r="AS1047" i="3"/>
  <c r="AS1046" i="3"/>
  <c r="AS1045" i="3"/>
  <c r="AS1044" i="3"/>
  <c r="AS1043" i="3"/>
  <c r="AS1042" i="3"/>
  <c r="AS1041" i="3"/>
  <c r="AS1040" i="3"/>
  <c r="AS1039" i="3"/>
  <c r="AS1038" i="3"/>
  <c r="AS1037" i="3"/>
  <c r="AS1036" i="3"/>
  <c r="AS1035" i="3"/>
  <c r="AS1034" i="3"/>
  <c r="AS1033" i="3"/>
  <c r="AS1032" i="3"/>
  <c r="AS1031" i="3"/>
  <c r="AS1030" i="3"/>
  <c r="AS1029" i="3"/>
  <c r="AS1028" i="3"/>
  <c r="AS1027" i="3"/>
  <c r="AS1026" i="3"/>
  <c r="AS1025" i="3"/>
  <c r="AS1024" i="3"/>
  <c r="AS1023" i="3"/>
  <c r="AS1022" i="3"/>
  <c r="AS1021" i="3"/>
  <c r="AS1020" i="3"/>
  <c r="AS1019" i="3"/>
  <c r="AS1018" i="3"/>
  <c r="AS1017" i="3"/>
  <c r="AS1016" i="3"/>
  <c r="AS1015" i="3"/>
  <c r="AS1014" i="3"/>
  <c r="AS1013" i="3"/>
  <c r="AS1012" i="3"/>
  <c r="AS1011" i="3"/>
  <c r="AS1010" i="3"/>
  <c r="AS1009" i="3"/>
  <c r="AS1008" i="3"/>
  <c r="AS1007" i="3"/>
  <c r="AS1006" i="3"/>
  <c r="AS1005" i="3"/>
  <c r="AS1004" i="3"/>
  <c r="AS1003" i="3"/>
  <c r="AS1002" i="3"/>
  <c r="AS1001" i="3"/>
  <c r="AS1000" i="3"/>
  <c r="AS999" i="3"/>
  <c r="AS998" i="3"/>
  <c r="AS997" i="3"/>
  <c r="AS996" i="3"/>
  <c r="AS995" i="3"/>
  <c r="AS994" i="3"/>
  <c r="AS993" i="3"/>
  <c r="AS992" i="3"/>
  <c r="AS991" i="3"/>
  <c r="AS990" i="3"/>
  <c r="AS989" i="3"/>
  <c r="AS988" i="3"/>
  <c r="AS987" i="3"/>
  <c r="AS986" i="3"/>
  <c r="AS985" i="3"/>
  <c r="AS984" i="3"/>
  <c r="AS983" i="3"/>
  <c r="AS982" i="3"/>
  <c r="AS981" i="3"/>
  <c r="AS980" i="3"/>
  <c r="AS979" i="3"/>
  <c r="AS978" i="3"/>
  <c r="AS977" i="3"/>
  <c r="AS976" i="3"/>
  <c r="AS975" i="3"/>
  <c r="AS974" i="3"/>
  <c r="AS973" i="3"/>
  <c r="AS972" i="3"/>
  <c r="AS971" i="3"/>
  <c r="AS970" i="3"/>
  <c r="AS969" i="3"/>
  <c r="AS968" i="3"/>
  <c r="AS967" i="3"/>
  <c r="AS966" i="3"/>
  <c r="AS965" i="3"/>
  <c r="AS964" i="3"/>
  <c r="AS963" i="3"/>
  <c r="AS962" i="3"/>
  <c r="AS961" i="3"/>
  <c r="AS960" i="3"/>
  <c r="AS959" i="3"/>
  <c r="AS958" i="3"/>
  <c r="AS957" i="3"/>
  <c r="AS956" i="3"/>
  <c r="AS955" i="3"/>
  <c r="AS954" i="3"/>
  <c r="AS953" i="3"/>
  <c r="AS952" i="3"/>
  <c r="AS951" i="3"/>
  <c r="AS950" i="3"/>
  <c r="AS949" i="3"/>
  <c r="AS948" i="3"/>
  <c r="AS947" i="3"/>
  <c r="AS946" i="3"/>
  <c r="AS945" i="3"/>
  <c r="AS944" i="3"/>
  <c r="AS943" i="3"/>
  <c r="AS942" i="3"/>
  <c r="AS941" i="3"/>
  <c r="AS940" i="3"/>
  <c r="AS939" i="3"/>
  <c r="AS938" i="3"/>
  <c r="AS937" i="3"/>
  <c r="AS936" i="3"/>
  <c r="AS935" i="3"/>
  <c r="AS934" i="3"/>
  <c r="AS933" i="3"/>
  <c r="AS932" i="3"/>
  <c r="AS931" i="3"/>
  <c r="AS930" i="3"/>
  <c r="AS929" i="3"/>
  <c r="AS928" i="3"/>
  <c r="AS927" i="3"/>
  <c r="AS926" i="3"/>
  <c r="AS925" i="3"/>
  <c r="AS924" i="3"/>
  <c r="AS923" i="3"/>
  <c r="AS922" i="3"/>
  <c r="AS921" i="3"/>
  <c r="AS920" i="3"/>
  <c r="AS919" i="3"/>
  <c r="AS918" i="3"/>
  <c r="AS917" i="3"/>
  <c r="AS916" i="3"/>
  <c r="AS915" i="3"/>
  <c r="AS914" i="3"/>
  <c r="AS913" i="3"/>
  <c r="AS912" i="3"/>
  <c r="AS911" i="3"/>
  <c r="AS910" i="3"/>
  <c r="AS909" i="3"/>
  <c r="AS908" i="3"/>
  <c r="AS907" i="3"/>
  <c r="AS906" i="3"/>
  <c r="AS905" i="3"/>
  <c r="AS904" i="3"/>
  <c r="AS903" i="3"/>
  <c r="AS902" i="3"/>
  <c r="AS901" i="3"/>
  <c r="AS900" i="3"/>
  <c r="AS899" i="3"/>
  <c r="AS898" i="3"/>
  <c r="AS897" i="3"/>
  <c r="AS896" i="3"/>
  <c r="AS895" i="3"/>
  <c r="AS894" i="3"/>
  <c r="AS893" i="3"/>
  <c r="AS892" i="3"/>
  <c r="AS891" i="3"/>
  <c r="AS890" i="3"/>
  <c r="AS889" i="3"/>
  <c r="AS888" i="3"/>
  <c r="AS887" i="3"/>
  <c r="AS886" i="3"/>
  <c r="AS885" i="3"/>
  <c r="AS884" i="3"/>
  <c r="AS883" i="3"/>
  <c r="AS882" i="3"/>
  <c r="AS881" i="3"/>
  <c r="AS880" i="3"/>
  <c r="AS879" i="3"/>
  <c r="AS878" i="3"/>
  <c r="AS877" i="3"/>
  <c r="AS876" i="3"/>
  <c r="AS875" i="3"/>
  <c r="AS874" i="3"/>
  <c r="AS873" i="3"/>
  <c r="AS872" i="3"/>
  <c r="AS871" i="3"/>
  <c r="AS870" i="3"/>
  <c r="AS869" i="3"/>
  <c r="AS868" i="3"/>
  <c r="AS867" i="3"/>
  <c r="AS866" i="3"/>
  <c r="AS865" i="3"/>
  <c r="AS864" i="3"/>
  <c r="AS863" i="3"/>
  <c r="AS862" i="3"/>
  <c r="AS861" i="3"/>
  <c r="AS860" i="3"/>
  <c r="AS859" i="3"/>
  <c r="AS858" i="3"/>
  <c r="AS857" i="3"/>
  <c r="AS856" i="3"/>
  <c r="AS855" i="3"/>
  <c r="AS854" i="3"/>
  <c r="AS853" i="3"/>
  <c r="AS852" i="3"/>
  <c r="AS851" i="3"/>
  <c r="AS850" i="3"/>
  <c r="AS849" i="3"/>
  <c r="AS848" i="3"/>
  <c r="AS847" i="3"/>
  <c r="AS846" i="3"/>
  <c r="AS845" i="3"/>
  <c r="AS844" i="3"/>
  <c r="AS843" i="3"/>
  <c r="AS842" i="3"/>
  <c r="AS841" i="3"/>
  <c r="AS840" i="3"/>
  <c r="AS839" i="3"/>
  <c r="AS838" i="3"/>
  <c r="AS837" i="3"/>
  <c r="AS836" i="3"/>
  <c r="AS835" i="3"/>
  <c r="AS834" i="3"/>
  <c r="AS833" i="3"/>
  <c r="AS832" i="3"/>
  <c r="AS831" i="3"/>
  <c r="AS830" i="3"/>
  <c r="AS829" i="3"/>
  <c r="AS828" i="3"/>
  <c r="AS827" i="3"/>
  <c r="AS826" i="3"/>
  <c r="AS825" i="3"/>
  <c r="AS824" i="3"/>
  <c r="AS823" i="3"/>
  <c r="AS822" i="3"/>
  <c r="AS821" i="3"/>
  <c r="AS820" i="3"/>
  <c r="AS819" i="3"/>
  <c r="AS818" i="3"/>
  <c r="AS817" i="3"/>
  <c r="AS816" i="3"/>
  <c r="AS815" i="3"/>
  <c r="AS814" i="3"/>
  <c r="AS813" i="3"/>
  <c r="AS812" i="3"/>
  <c r="AS811" i="3"/>
  <c r="AS810" i="3"/>
  <c r="AS809" i="3"/>
  <c r="AS808" i="3"/>
  <c r="AS807" i="3"/>
  <c r="AS806" i="3"/>
  <c r="AS805" i="3"/>
  <c r="AS804" i="3"/>
  <c r="AS803" i="3"/>
  <c r="AS802" i="3"/>
  <c r="AS801" i="3"/>
  <c r="AS800" i="3"/>
  <c r="AS799" i="3"/>
  <c r="AS798" i="3"/>
  <c r="AS797" i="3"/>
  <c r="AS796" i="3"/>
  <c r="AS795" i="3"/>
  <c r="AS794" i="3"/>
  <c r="AS793" i="3"/>
  <c r="AS792" i="3"/>
  <c r="AS791" i="3"/>
  <c r="AS790" i="3"/>
  <c r="AS789" i="3"/>
  <c r="AS788" i="3"/>
  <c r="AS787" i="3"/>
  <c r="AS786" i="3"/>
  <c r="AS785" i="3"/>
  <c r="AS784" i="3"/>
  <c r="AS783" i="3"/>
  <c r="AS782" i="3"/>
  <c r="AS781" i="3"/>
  <c r="AS780" i="3"/>
  <c r="AS779" i="3"/>
  <c r="AS778" i="3"/>
  <c r="AS777" i="3"/>
  <c r="AS776" i="3"/>
  <c r="AS775" i="3"/>
  <c r="AS774" i="3"/>
  <c r="AS773" i="3"/>
  <c r="AS772" i="3"/>
  <c r="AS771" i="3"/>
  <c r="AS770" i="3"/>
  <c r="AS769" i="3"/>
  <c r="AS768" i="3"/>
  <c r="AS767" i="3"/>
  <c r="AS766" i="3"/>
  <c r="AS765" i="3"/>
  <c r="AS764" i="3"/>
  <c r="AS763" i="3"/>
  <c r="AS762" i="3"/>
  <c r="AS761" i="3"/>
  <c r="AS760" i="3"/>
  <c r="AS759" i="3"/>
  <c r="AS758" i="3"/>
  <c r="AS757" i="3"/>
  <c r="AS756" i="3"/>
  <c r="AS755" i="3"/>
  <c r="AS754" i="3"/>
  <c r="AS753" i="3"/>
  <c r="AS752" i="3"/>
  <c r="AS751" i="3"/>
  <c r="AS750" i="3"/>
  <c r="AS749" i="3"/>
  <c r="AS748" i="3"/>
  <c r="AS747" i="3"/>
  <c r="AS746" i="3"/>
  <c r="AS745" i="3"/>
  <c r="AS744" i="3"/>
  <c r="AS743" i="3"/>
  <c r="AS742" i="3"/>
  <c r="AS741" i="3"/>
  <c r="AS740" i="3"/>
  <c r="AS739" i="3"/>
  <c r="AS738" i="3"/>
  <c r="AS737" i="3"/>
  <c r="AS736" i="3"/>
  <c r="AS735" i="3"/>
  <c r="AS734" i="3"/>
  <c r="AS733" i="3"/>
  <c r="AS732" i="3"/>
  <c r="AS731" i="3"/>
  <c r="AS730" i="3"/>
  <c r="AS729" i="3"/>
  <c r="AS728" i="3"/>
  <c r="AS727" i="3"/>
  <c r="AS726" i="3"/>
  <c r="AS725" i="3"/>
  <c r="AS724" i="3"/>
  <c r="AS723" i="3"/>
  <c r="AS722" i="3"/>
  <c r="AS721" i="3"/>
  <c r="AS720" i="3"/>
  <c r="AS719" i="3"/>
  <c r="AS718" i="3"/>
  <c r="AS717" i="3"/>
  <c r="AS716" i="3"/>
  <c r="AS715" i="3"/>
  <c r="AS714" i="3"/>
  <c r="AS713" i="3"/>
  <c r="AS712" i="3"/>
  <c r="AS711" i="3"/>
  <c r="AS710" i="3"/>
  <c r="AS709" i="3"/>
  <c r="AS708" i="3"/>
  <c r="AS707" i="3"/>
  <c r="AS706" i="3"/>
  <c r="AS705" i="3"/>
  <c r="AS704" i="3"/>
  <c r="AS703" i="3"/>
  <c r="AS702" i="3"/>
  <c r="AS701" i="3"/>
  <c r="AS700" i="3"/>
  <c r="AS699" i="3"/>
  <c r="AS698" i="3"/>
  <c r="AS697" i="3"/>
  <c r="AS696" i="3"/>
  <c r="AS695" i="3"/>
  <c r="AS694" i="3"/>
  <c r="AS693" i="3"/>
  <c r="AS692" i="3"/>
  <c r="AS691" i="3"/>
  <c r="AS690" i="3"/>
  <c r="AS689" i="3"/>
  <c r="AS688" i="3"/>
  <c r="AS687" i="3"/>
  <c r="AS686" i="3"/>
  <c r="AS685" i="3"/>
  <c r="AS684" i="3"/>
  <c r="AS683" i="3"/>
  <c r="AS682" i="3"/>
  <c r="AS681" i="3"/>
  <c r="AS680" i="3"/>
  <c r="AS679" i="3"/>
  <c r="AS678" i="3"/>
  <c r="AS677" i="3"/>
  <c r="AS676" i="3"/>
  <c r="AS675" i="3"/>
  <c r="AS674" i="3"/>
  <c r="AS673" i="3"/>
  <c r="AS672" i="3"/>
  <c r="AS671" i="3"/>
  <c r="AS670" i="3"/>
  <c r="AS669" i="3"/>
  <c r="AS668" i="3"/>
  <c r="AS667" i="3"/>
  <c r="AS666" i="3"/>
  <c r="AS665" i="3"/>
  <c r="AS664" i="3"/>
  <c r="AS663" i="3"/>
  <c r="AS662" i="3"/>
  <c r="AS661" i="3"/>
  <c r="AS660" i="3"/>
  <c r="AS659" i="3"/>
  <c r="AS658" i="3"/>
  <c r="AS657" i="3"/>
  <c r="AS656" i="3"/>
  <c r="AS655" i="3"/>
  <c r="AS654" i="3"/>
  <c r="AS653" i="3"/>
  <c r="AS652" i="3"/>
  <c r="AS651" i="3"/>
  <c r="AS650" i="3"/>
  <c r="AS649" i="3"/>
  <c r="AS648" i="3"/>
  <c r="AS647" i="3"/>
  <c r="AS646" i="3"/>
  <c r="AS645" i="3"/>
  <c r="AS644" i="3"/>
  <c r="AS643" i="3"/>
  <c r="AS642" i="3"/>
  <c r="AS641" i="3"/>
  <c r="AS640" i="3"/>
  <c r="AS639" i="3"/>
  <c r="AS638" i="3"/>
  <c r="AS637" i="3"/>
  <c r="AS636" i="3"/>
  <c r="AS635" i="3"/>
  <c r="AS634" i="3"/>
  <c r="AS633" i="3"/>
  <c r="AS632" i="3"/>
  <c r="AS631" i="3"/>
  <c r="AS630" i="3"/>
  <c r="AS629" i="3"/>
  <c r="AS628" i="3"/>
  <c r="AS627" i="3"/>
  <c r="AS626" i="3"/>
  <c r="AS625" i="3"/>
  <c r="AS624" i="3"/>
  <c r="AS623" i="3"/>
  <c r="AS622" i="3"/>
  <c r="AS621" i="3"/>
  <c r="AS620" i="3"/>
  <c r="AS619" i="3"/>
  <c r="AS618" i="3"/>
  <c r="AS617" i="3"/>
  <c r="AS616" i="3"/>
  <c r="AS615" i="3"/>
  <c r="AS614" i="3"/>
  <c r="AS613" i="3"/>
  <c r="AS612" i="3"/>
  <c r="AS611" i="3"/>
  <c r="AS610" i="3"/>
  <c r="AS609" i="3"/>
  <c r="AS608" i="3"/>
  <c r="AS607" i="3"/>
  <c r="AS606" i="3"/>
  <c r="AS605" i="3"/>
  <c r="AS604" i="3"/>
  <c r="AS603" i="3"/>
  <c r="AS602" i="3"/>
  <c r="AS601" i="3"/>
  <c r="AS600" i="3"/>
  <c r="AS599" i="3"/>
  <c r="AS598" i="3"/>
  <c r="AS597" i="3"/>
  <c r="AS596" i="3"/>
  <c r="AS595" i="3"/>
  <c r="AS594" i="3"/>
  <c r="AS593" i="3"/>
  <c r="AS592" i="3"/>
  <c r="AS591" i="3"/>
  <c r="AS590" i="3"/>
  <c r="AS589" i="3"/>
  <c r="AS588" i="3"/>
  <c r="AS587" i="3"/>
  <c r="AS586" i="3"/>
  <c r="AS585" i="3"/>
  <c r="AS584" i="3"/>
  <c r="AS583" i="3"/>
  <c r="AS582" i="3"/>
  <c r="AS581" i="3"/>
  <c r="AS580" i="3"/>
  <c r="AS579" i="3"/>
  <c r="AS578" i="3"/>
  <c r="AS577" i="3"/>
  <c r="AS576" i="3"/>
  <c r="AS575" i="3"/>
  <c r="AS574" i="3"/>
  <c r="AS573" i="3"/>
  <c r="AS572" i="3"/>
  <c r="AS571" i="3"/>
  <c r="AS570" i="3"/>
  <c r="AS569" i="3"/>
  <c r="AS568" i="3"/>
  <c r="AS567" i="3"/>
  <c r="AS566" i="3"/>
  <c r="AS565" i="3"/>
  <c r="AS564" i="3"/>
  <c r="AS563" i="3"/>
  <c r="AS562" i="3"/>
  <c r="AS561" i="3"/>
  <c r="AS560" i="3"/>
  <c r="AS559" i="3"/>
  <c r="AS558" i="3"/>
  <c r="AS557" i="3"/>
  <c r="AS556" i="3"/>
  <c r="AS555" i="3"/>
  <c r="AS554" i="3"/>
  <c r="AS553" i="3"/>
  <c r="AS552" i="3"/>
  <c r="AS551" i="3"/>
  <c r="AS550" i="3"/>
  <c r="AS549" i="3"/>
  <c r="AS548" i="3"/>
  <c r="AS547" i="3"/>
  <c r="AS546" i="3"/>
  <c r="AS545" i="3"/>
  <c r="AS544" i="3"/>
  <c r="AS543" i="3"/>
  <c r="AS542" i="3"/>
  <c r="AS541" i="3"/>
  <c r="AS540" i="3"/>
  <c r="AS539" i="3"/>
  <c r="AS538" i="3"/>
  <c r="AS537" i="3"/>
  <c r="AS536" i="3"/>
  <c r="AS535" i="3"/>
  <c r="AS534" i="3"/>
  <c r="AS533" i="3"/>
  <c r="AS532" i="3"/>
  <c r="AS531" i="3"/>
  <c r="AS530" i="3"/>
  <c r="AS529" i="3"/>
  <c r="AS528" i="3"/>
  <c r="AS527" i="3"/>
  <c r="AS526" i="3"/>
  <c r="AS525" i="3"/>
  <c r="AS524" i="3"/>
  <c r="AS523" i="3"/>
  <c r="AS522" i="3"/>
  <c r="AS521" i="3"/>
  <c r="AS520" i="3"/>
  <c r="AS519" i="3"/>
  <c r="AS518" i="3"/>
  <c r="AS517" i="3"/>
  <c r="AS516" i="3"/>
  <c r="AS515" i="3"/>
  <c r="AS514" i="3"/>
  <c r="AS513" i="3"/>
  <c r="AS512" i="3"/>
  <c r="AS511" i="3"/>
  <c r="AS510" i="3"/>
  <c r="AS509" i="3"/>
  <c r="AS508" i="3"/>
  <c r="AS507" i="3"/>
  <c r="AS506" i="3"/>
  <c r="AS505" i="3"/>
  <c r="AS504" i="3"/>
  <c r="AS503" i="3"/>
  <c r="AS502" i="3"/>
  <c r="AS501" i="3"/>
  <c r="AS500" i="3"/>
  <c r="AS499" i="3"/>
  <c r="AS498" i="3"/>
  <c r="AS497" i="3"/>
  <c r="AS496" i="3"/>
  <c r="AS495" i="3"/>
  <c r="AS494" i="3"/>
  <c r="AS493" i="3"/>
  <c r="AS492" i="3"/>
  <c r="AS491" i="3"/>
  <c r="AS490" i="3"/>
  <c r="AS489" i="3"/>
  <c r="AS488" i="3"/>
  <c r="AS487" i="3"/>
  <c r="AS486" i="3"/>
  <c r="AS485" i="3"/>
  <c r="AS484" i="3"/>
  <c r="AS483" i="3"/>
  <c r="AS482" i="3"/>
  <c r="AS481" i="3"/>
  <c r="AS480" i="3"/>
  <c r="AS479" i="3"/>
  <c r="AS478" i="3"/>
  <c r="AS477" i="3"/>
  <c r="AS476" i="3"/>
  <c r="AS475" i="3"/>
  <c r="AS474" i="3"/>
  <c r="AS473" i="3"/>
  <c r="AS472" i="3"/>
  <c r="AS471" i="3"/>
  <c r="AS470" i="3"/>
  <c r="AS469" i="3"/>
  <c r="AS468" i="3"/>
  <c r="AS467" i="3"/>
  <c r="AS466" i="3"/>
  <c r="AS465" i="3"/>
  <c r="AS464" i="3"/>
  <c r="AS463" i="3"/>
  <c r="AS462" i="3"/>
  <c r="AS461" i="3"/>
  <c r="AS460" i="3"/>
  <c r="AS459" i="3"/>
  <c r="AS458" i="3"/>
  <c r="AS457" i="3"/>
  <c r="AS456" i="3"/>
  <c r="AS455" i="3"/>
  <c r="AS454" i="3"/>
  <c r="AS453" i="3"/>
  <c r="AS452" i="3"/>
  <c r="AS451" i="3"/>
  <c r="AS450" i="3"/>
  <c r="AS449" i="3"/>
  <c r="AS448" i="3"/>
  <c r="AS447" i="3"/>
  <c r="AS446" i="3"/>
  <c r="AS445" i="3"/>
  <c r="AS444" i="3"/>
  <c r="AS443" i="3"/>
  <c r="AS442" i="3"/>
  <c r="AS441" i="3"/>
  <c r="AS440" i="3"/>
  <c r="AS439" i="3"/>
  <c r="AS438" i="3"/>
  <c r="AS437" i="3"/>
  <c r="AS436" i="3"/>
  <c r="AS435" i="3"/>
  <c r="AS434" i="3"/>
  <c r="AS433" i="3"/>
  <c r="AS432" i="3"/>
  <c r="AS431" i="3"/>
  <c r="AS430" i="3"/>
  <c r="AS429" i="3"/>
  <c r="AS428" i="3"/>
  <c r="AS427" i="3"/>
  <c r="AS426" i="3"/>
  <c r="AS425" i="3"/>
  <c r="AS424" i="3"/>
  <c r="AS423" i="3"/>
  <c r="AS422" i="3"/>
  <c r="AS421" i="3"/>
  <c r="AS420" i="3"/>
  <c r="AS419" i="3"/>
  <c r="AS418" i="3"/>
  <c r="AS417" i="3"/>
  <c r="AS416" i="3"/>
  <c r="AS415" i="3"/>
  <c r="AS414" i="3"/>
  <c r="AS413" i="3"/>
  <c r="AS412" i="3"/>
  <c r="AS411" i="3"/>
  <c r="AS410" i="3"/>
  <c r="AS409" i="3"/>
  <c r="AS408" i="3"/>
  <c r="AS407" i="3"/>
  <c r="AS406" i="3"/>
  <c r="AS405" i="3"/>
  <c r="AS404" i="3"/>
  <c r="AS403" i="3"/>
  <c r="AS402" i="3"/>
  <c r="AS401" i="3"/>
  <c r="AS400" i="3"/>
  <c r="AS399" i="3"/>
  <c r="AS398" i="3"/>
  <c r="AS397" i="3"/>
  <c r="AS396" i="3"/>
  <c r="AS395" i="3"/>
  <c r="AS394" i="3"/>
  <c r="AS393" i="3"/>
  <c r="AS392" i="3"/>
  <c r="AS391" i="3"/>
  <c r="AS390" i="3"/>
  <c r="AS389" i="3"/>
  <c r="AS388" i="3"/>
  <c r="AS387" i="3"/>
  <c r="AS386" i="3"/>
  <c r="AS385" i="3"/>
  <c r="AS384" i="3"/>
  <c r="AS383" i="3"/>
  <c r="AS382" i="3"/>
  <c r="AS381" i="3"/>
  <c r="AS380" i="3"/>
  <c r="AS379" i="3"/>
  <c r="AS378" i="3"/>
  <c r="AS377" i="3"/>
  <c r="AS376" i="3"/>
  <c r="AS375" i="3"/>
  <c r="AS374" i="3"/>
  <c r="AS373" i="3"/>
  <c r="AS372" i="3"/>
  <c r="AS371" i="3"/>
  <c r="AS370" i="3"/>
  <c r="AS369" i="3"/>
  <c r="AS368" i="3"/>
  <c r="AS367" i="3"/>
  <c r="AS366" i="3"/>
  <c r="AS365" i="3"/>
  <c r="AS364" i="3"/>
  <c r="AS363" i="3"/>
  <c r="AS362" i="3"/>
  <c r="AS361" i="3"/>
  <c r="AS360" i="3"/>
  <c r="AS359" i="3"/>
  <c r="AS358" i="3"/>
  <c r="AS357" i="3"/>
  <c r="AS356" i="3"/>
  <c r="AS355" i="3"/>
  <c r="AS354" i="3"/>
  <c r="AS353" i="3"/>
  <c r="AS352" i="3"/>
  <c r="AS351" i="3"/>
  <c r="AS350" i="3"/>
  <c r="AS349" i="3"/>
  <c r="AS348" i="3"/>
  <c r="AS347" i="3"/>
  <c r="AS346" i="3"/>
  <c r="AS345" i="3"/>
  <c r="AS344" i="3"/>
  <c r="AS343" i="3"/>
  <c r="AS342" i="3"/>
  <c r="AS341" i="3"/>
  <c r="AS340" i="3"/>
  <c r="AS339" i="3"/>
  <c r="AS338" i="3"/>
  <c r="AS337" i="3"/>
  <c r="AS336" i="3"/>
  <c r="AS335" i="3"/>
  <c r="AS334" i="3"/>
  <c r="AS333" i="3"/>
  <c r="AS332" i="3"/>
  <c r="AS331" i="3"/>
  <c r="AS330" i="3"/>
  <c r="AS329" i="3"/>
  <c r="AS328" i="3"/>
  <c r="AS327" i="3"/>
  <c r="AS326" i="3"/>
  <c r="AS325" i="3"/>
  <c r="AS324" i="3"/>
  <c r="AS323" i="3"/>
  <c r="AS322" i="3"/>
  <c r="AS321" i="3"/>
  <c r="AS320" i="3"/>
  <c r="AS319" i="3"/>
  <c r="AS318" i="3"/>
  <c r="AS317" i="3"/>
  <c r="AS316" i="3"/>
  <c r="AS315" i="3"/>
  <c r="AS314" i="3"/>
  <c r="AS313" i="3"/>
  <c r="AS312" i="3"/>
  <c r="AS311" i="3"/>
  <c r="AS310" i="3"/>
  <c r="AS309" i="3"/>
  <c r="AS308" i="3"/>
  <c r="AS307" i="3"/>
  <c r="AS306" i="3"/>
  <c r="AS305" i="3"/>
  <c r="AS304" i="3"/>
  <c r="AS303" i="3"/>
  <c r="AS302" i="3"/>
  <c r="AS301" i="3"/>
  <c r="AS300" i="3"/>
  <c r="AS299" i="3"/>
  <c r="AS298" i="3"/>
  <c r="AS297" i="3"/>
  <c r="AS296" i="3"/>
  <c r="AS295" i="3"/>
  <c r="AS294" i="3"/>
  <c r="AS293" i="3"/>
  <c r="AS292" i="3"/>
  <c r="AS291" i="3"/>
  <c r="AS290" i="3"/>
  <c r="AS289" i="3"/>
  <c r="AS288" i="3"/>
  <c r="AS287" i="3"/>
  <c r="AS286" i="3"/>
  <c r="AS285" i="3"/>
  <c r="AS284" i="3"/>
  <c r="AS283" i="3"/>
  <c r="AS282" i="3"/>
  <c r="AS281" i="3"/>
  <c r="AS280" i="3"/>
  <c r="AS279" i="3"/>
  <c r="AS278" i="3"/>
  <c r="AS277" i="3"/>
  <c r="AS276" i="3"/>
  <c r="AS275" i="3"/>
  <c r="AS274" i="3"/>
  <c r="AS273" i="3"/>
  <c r="AS272" i="3"/>
  <c r="AS271" i="3"/>
  <c r="AS270" i="3"/>
  <c r="AS269" i="3"/>
  <c r="AS268" i="3"/>
  <c r="AS267" i="3"/>
  <c r="AS266" i="3"/>
  <c r="AS265" i="3"/>
  <c r="AS264" i="3"/>
  <c r="AS263" i="3"/>
  <c r="AS262" i="3"/>
  <c r="AS261" i="3"/>
  <c r="AS260" i="3"/>
  <c r="AS259" i="3"/>
  <c r="AS258" i="3"/>
  <c r="AS257" i="3"/>
  <c r="AS256" i="3"/>
  <c r="AS255" i="3"/>
  <c r="AS254" i="3"/>
  <c r="AS253" i="3"/>
  <c r="AS252" i="3"/>
  <c r="AS251" i="3"/>
  <c r="AS250" i="3"/>
  <c r="AS249" i="3"/>
  <c r="AS248" i="3"/>
  <c r="AS247" i="3"/>
  <c r="AS246" i="3"/>
  <c r="AS245" i="3"/>
  <c r="AS244" i="3"/>
  <c r="AS243" i="3"/>
  <c r="AS242" i="3"/>
  <c r="AS241" i="3"/>
  <c r="AS240" i="3"/>
  <c r="AS239" i="3"/>
  <c r="AS238" i="3"/>
  <c r="AS237" i="3"/>
  <c r="AS236" i="3"/>
  <c r="AS235" i="3"/>
  <c r="AS234" i="3"/>
  <c r="AS233" i="3"/>
  <c r="AS232" i="3"/>
  <c r="AS231" i="3"/>
  <c r="AS230" i="3"/>
  <c r="AS229" i="3"/>
  <c r="AS228" i="3"/>
  <c r="AS227" i="3"/>
  <c r="AS226" i="3"/>
  <c r="AS225" i="3"/>
  <c r="AS224" i="3"/>
  <c r="AS223" i="3"/>
  <c r="AS222" i="3"/>
  <c r="AS221" i="3"/>
  <c r="AS220" i="3"/>
  <c r="AS219" i="3"/>
  <c r="AS218" i="3"/>
  <c r="AS217" i="3"/>
  <c r="AS216" i="3"/>
  <c r="AS215" i="3"/>
  <c r="AS214" i="3"/>
  <c r="AS213" i="3"/>
  <c r="AS212" i="3"/>
  <c r="AS211" i="3"/>
  <c r="AS210" i="3"/>
  <c r="AS209" i="3"/>
  <c r="AS208" i="3"/>
  <c r="AS207" i="3"/>
  <c r="AS206" i="3"/>
  <c r="AS205" i="3"/>
  <c r="AS204" i="3"/>
  <c r="AS203" i="3"/>
  <c r="AS202" i="3"/>
  <c r="AS201" i="3"/>
  <c r="AS200" i="3"/>
  <c r="AS199" i="3"/>
  <c r="AS198" i="3"/>
  <c r="AS197" i="3"/>
  <c r="AS196" i="3"/>
  <c r="AS195" i="3"/>
  <c r="AS194" i="3"/>
  <c r="AS193" i="3"/>
  <c r="AS192" i="3"/>
  <c r="AS191" i="3"/>
  <c r="AS190" i="3"/>
  <c r="AS189" i="3"/>
  <c r="AS188" i="3"/>
  <c r="AS187" i="3"/>
  <c r="AS186" i="3"/>
  <c r="AS185" i="3"/>
  <c r="AS184" i="3"/>
  <c r="AS183" i="3"/>
  <c r="AS182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S105" i="3"/>
  <c r="AS104" i="3"/>
  <c r="AS103" i="3"/>
  <c r="AS102" i="3"/>
  <c r="AS101" i="3"/>
  <c r="AS100" i="3"/>
  <c r="AS99" i="3"/>
  <c r="AS98" i="3"/>
  <c r="AS97" i="3"/>
  <c r="AS96" i="3"/>
  <c r="AS95" i="3"/>
  <c r="AS94" i="3"/>
  <c r="AS93" i="3"/>
  <c r="AS92" i="3"/>
  <c r="AS91" i="3"/>
  <c r="AS90" i="3"/>
  <c r="AS89" i="3"/>
  <c r="AS88" i="3"/>
  <c r="AS87" i="3"/>
  <c r="AS86" i="3"/>
  <c r="AS85" i="3"/>
  <c r="AS84" i="3"/>
  <c r="AS83" i="3"/>
  <c r="AS82" i="3"/>
  <c r="AS81" i="3"/>
  <c r="AS80" i="3"/>
  <c r="AS79" i="3"/>
  <c r="AS78" i="3"/>
  <c r="AS77" i="3"/>
  <c r="AS76" i="3"/>
  <c r="AS75" i="3"/>
  <c r="AS74" i="3"/>
  <c r="AS73" i="3"/>
  <c r="AS72" i="3"/>
  <c r="AS71" i="3"/>
  <c r="AS70" i="3"/>
  <c r="AS69" i="3"/>
  <c r="AS68" i="3"/>
  <c r="AS67" i="3"/>
  <c r="AS66" i="3"/>
  <c r="AS65" i="3"/>
  <c r="AS64" i="3"/>
  <c r="AS63" i="3"/>
  <c r="AS62" i="3"/>
  <c r="AS61" i="3"/>
  <c r="AS60" i="3"/>
  <c r="AS59" i="3"/>
  <c r="AS58" i="3"/>
  <c r="AS57" i="3"/>
  <c r="AS56" i="3"/>
  <c r="AS55" i="3"/>
  <c r="AS54" i="3"/>
  <c r="AS53" i="3"/>
  <c r="AS52" i="3"/>
  <c r="AS51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S4" i="3"/>
  <c r="AS3" i="3"/>
  <c r="AS368" i="5"/>
  <c r="AS369" i="5"/>
  <c r="AS370" i="5"/>
  <c r="AS371" i="5"/>
  <c r="AS372" i="5"/>
  <c r="AS373" i="5"/>
  <c r="AS374" i="5"/>
  <c r="AS375" i="5"/>
  <c r="AS376" i="5"/>
  <c r="AS377" i="5"/>
  <c r="AS378" i="5"/>
  <c r="AS379" i="5"/>
  <c r="AS380" i="5"/>
  <c r="AS381" i="5"/>
  <c r="AS382" i="5"/>
  <c r="AS383" i="5"/>
  <c r="AS384" i="5"/>
  <c r="AS385" i="5"/>
  <c r="AS386" i="5"/>
  <c r="AS387" i="5"/>
  <c r="AS388" i="5"/>
  <c r="AS389" i="5"/>
  <c r="AS390" i="5"/>
  <c r="AS391" i="5"/>
  <c r="AS392" i="5"/>
  <c r="AS393" i="5"/>
  <c r="AS394" i="5"/>
  <c r="AS395" i="5"/>
  <c r="AS396" i="5"/>
  <c r="AS397" i="5"/>
  <c r="AS398" i="5"/>
  <c r="AS399" i="5"/>
  <c r="AS400" i="5"/>
  <c r="AS401" i="5"/>
  <c r="AS402" i="5"/>
  <c r="AS403" i="5"/>
  <c r="AS404" i="5"/>
  <c r="AS405" i="5"/>
  <c r="AS406" i="5"/>
  <c r="AS407" i="5"/>
  <c r="AS408" i="5"/>
  <c r="AS409" i="5"/>
  <c r="AS410" i="5"/>
  <c r="AS411" i="5"/>
  <c r="AS412" i="5"/>
  <c r="AS413" i="5"/>
  <c r="AS414" i="5"/>
  <c r="AS415" i="5"/>
  <c r="AS416" i="5"/>
  <c r="AS417" i="5"/>
  <c r="AS418" i="5"/>
  <c r="AS419" i="5"/>
  <c r="AS420" i="5"/>
  <c r="AS421" i="5"/>
  <c r="AS422" i="5"/>
  <c r="AS423" i="5"/>
  <c r="AS424" i="5"/>
  <c r="AS425" i="5"/>
  <c r="AS426" i="5"/>
  <c r="AS427" i="5"/>
  <c r="AS428" i="5"/>
  <c r="AS429" i="5"/>
  <c r="AS430" i="5"/>
  <c r="AS431" i="5"/>
  <c r="AS432" i="5"/>
  <c r="AS433" i="5"/>
  <c r="AS434" i="5"/>
  <c r="AS435" i="5"/>
  <c r="AS436" i="5"/>
  <c r="AS437" i="5"/>
  <c r="AS438" i="5"/>
  <c r="AS439" i="5"/>
  <c r="AS440" i="5"/>
  <c r="AS441" i="5"/>
  <c r="AS442" i="5"/>
  <c r="AS443" i="5"/>
  <c r="AS444" i="5"/>
  <c r="AS445" i="5"/>
  <c r="AS446" i="5"/>
  <c r="AS447" i="5"/>
  <c r="AS448" i="5"/>
  <c r="AS449" i="5"/>
  <c r="AS450" i="5"/>
  <c r="AS451" i="5"/>
  <c r="AS452" i="5"/>
  <c r="AS453" i="5"/>
  <c r="AS454" i="5"/>
  <c r="AS455" i="5"/>
  <c r="AS456" i="5"/>
  <c r="AS457" i="5"/>
  <c r="AS458" i="5"/>
  <c r="AS459" i="5"/>
  <c r="AS460" i="5"/>
  <c r="AS461" i="5"/>
  <c r="AS462" i="5"/>
  <c r="AS463" i="5"/>
  <c r="AS464" i="5"/>
  <c r="AS465" i="5"/>
  <c r="AS466" i="5"/>
  <c r="AS467" i="5"/>
  <c r="AS468" i="5"/>
  <c r="AS469" i="5"/>
  <c r="AS470" i="5"/>
  <c r="AS471" i="5"/>
  <c r="AS472" i="5"/>
  <c r="AS473" i="5"/>
  <c r="AS474" i="5"/>
  <c r="AS475" i="5"/>
  <c r="AS476" i="5"/>
  <c r="AS477" i="5"/>
  <c r="AS478" i="5"/>
  <c r="AS479" i="5"/>
  <c r="AS480" i="5"/>
  <c r="AS481" i="5"/>
  <c r="AS482" i="5"/>
  <c r="AS483" i="5"/>
  <c r="AS484" i="5"/>
  <c r="AS485" i="5"/>
  <c r="AS486" i="5"/>
  <c r="AS487" i="5"/>
  <c r="AS488" i="5"/>
  <c r="AS489" i="5"/>
  <c r="AS490" i="5"/>
  <c r="AS491" i="5"/>
  <c r="AS492" i="5"/>
  <c r="AS493" i="5"/>
  <c r="AS494" i="5"/>
  <c r="AS495" i="5"/>
  <c r="AS496" i="5"/>
  <c r="AS497" i="5"/>
  <c r="AS498" i="5"/>
  <c r="AS499" i="5"/>
  <c r="AS500" i="5"/>
  <c r="AS501" i="5"/>
  <c r="AS502" i="5"/>
  <c r="AS503" i="5"/>
  <c r="AS504" i="5"/>
  <c r="AS505" i="5"/>
  <c r="AS506" i="5"/>
  <c r="AS507" i="5"/>
  <c r="AS508" i="5"/>
  <c r="AS509" i="5"/>
  <c r="AS510" i="5"/>
  <c r="AS511" i="5"/>
  <c r="AS512" i="5"/>
  <c r="AS513" i="5"/>
  <c r="AS514" i="5"/>
  <c r="AS515" i="5"/>
  <c r="AS516" i="5"/>
  <c r="AS517" i="5"/>
  <c r="AS518" i="5"/>
  <c r="AS519" i="5"/>
  <c r="AS520" i="5"/>
  <c r="AS521" i="5"/>
  <c r="AS522" i="5"/>
  <c r="AS523" i="5"/>
  <c r="AS524" i="5"/>
  <c r="AS525" i="5"/>
  <c r="AS526" i="5"/>
  <c r="AS527" i="5"/>
  <c r="AS528" i="5"/>
  <c r="AS529" i="5"/>
  <c r="AS530" i="5"/>
  <c r="AS531" i="5"/>
  <c r="AS532" i="5"/>
  <c r="AS533" i="5"/>
  <c r="AS534" i="5"/>
  <c r="AS535" i="5"/>
  <c r="AS536" i="5"/>
  <c r="AS537" i="5"/>
  <c r="AS538" i="5"/>
  <c r="AS539" i="5"/>
  <c r="AS540" i="5"/>
  <c r="AS541" i="5"/>
  <c r="AS542" i="5"/>
  <c r="AS543" i="5"/>
  <c r="AS544" i="5"/>
  <c r="AS545" i="5"/>
  <c r="AS546" i="5"/>
  <c r="AS547" i="5"/>
  <c r="AS548" i="5"/>
  <c r="AS549" i="5"/>
  <c r="AS550" i="5"/>
  <c r="AS551" i="5"/>
  <c r="AS552" i="5"/>
  <c r="AS553" i="5"/>
  <c r="AS554" i="5"/>
  <c r="AS555" i="5"/>
  <c r="AS556" i="5"/>
  <c r="AS557" i="5"/>
  <c r="AS558" i="5"/>
  <c r="AS559" i="5"/>
  <c r="AS560" i="5"/>
  <c r="AS561" i="5"/>
  <c r="AS562" i="5"/>
  <c r="AS563" i="5"/>
  <c r="AS564" i="5"/>
  <c r="AS565" i="5"/>
  <c r="AS566" i="5"/>
  <c r="AS567" i="5"/>
  <c r="AS568" i="5"/>
  <c r="AS569" i="5"/>
  <c r="AS570" i="5"/>
  <c r="AS571" i="5"/>
  <c r="AS572" i="5"/>
  <c r="AS573" i="5"/>
  <c r="AS574" i="5"/>
  <c r="AS575" i="5"/>
  <c r="AS576" i="5"/>
  <c r="AS577" i="5"/>
  <c r="AS578" i="5"/>
  <c r="AS579" i="5"/>
  <c r="AS580" i="5"/>
  <c r="AS581" i="5"/>
  <c r="AS582" i="5"/>
  <c r="AS583" i="5"/>
  <c r="AS584" i="5"/>
  <c r="AS585" i="5"/>
  <c r="AS586" i="5"/>
  <c r="AS587" i="5"/>
  <c r="AS588" i="5"/>
  <c r="AS589" i="5"/>
  <c r="AS590" i="5"/>
  <c r="AS591" i="5"/>
  <c r="AS592" i="5"/>
  <c r="AS593" i="5"/>
  <c r="AS594" i="5"/>
  <c r="AS595" i="5"/>
  <c r="AS596" i="5"/>
  <c r="AS597" i="5"/>
  <c r="AS598" i="5"/>
  <c r="AS599" i="5"/>
  <c r="AS600" i="5"/>
  <c r="AS601" i="5"/>
  <c r="AS602" i="5"/>
  <c r="AS603" i="5"/>
  <c r="AS604" i="5"/>
  <c r="AS605" i="5"/>
  <c r="AS606" i="5"/>
  <c r="AS607" i="5"/>
  <c r="AS608" i="5"/>
  <c r="AS609" i="5"/>
  <c r="AS610" i="5"/>
  <c r="AS611" i="5"/>
  <c r="AS612" i="5"/>
  <c r="AS613" i="5"/>
  <c r="AS614" i="5"/>
  <c r="AS615" i="5"/>
  <c r="AS616" i="5"/>
  <c r="AS617" i="5"/>
  <c r="AS618" i="5"/>
  <c r="AS619" i="5"/>
  <c r="AS620" i="5"/>
  <c r="AS621" i="5"/>
  <c r="AS622" i="5"/>
  <c r="AS623" i="5"/>
  <c r="AS624" i="5"/>
  <c r="AS625" i="5"/>
  <c r="AS626" i="5"/>
  <c r="AS627" i="5"/>
  <c r="AS628" i="5"/>
  <c r="AS629" i="5"/>
  <c r="AS630" i="5"/>
  <c r="AS631" i="5"/>
  <c r="AS632" i="5"/>
  <c r="AS633" i="5"/>
  <c r="AS634" i="5"/>
  <c r="AS635" i="5"/>
  <c r="AS636" i="5"/>
  <c r="AS637" i="5"/>
  <c r="AS638" i="5"/>
  <c r="AS639" i="5"/>
  <c r="AS640" i="5"/>
  <c r="AS641" i="5"/>
  <c r="AS642" i="5"/>
  <c r="AS643" i="5"/>
  <c r="AS644" i="5"/>
  <c r="AS645" i="5"/>
  <c r="AS646" i="5"/>
  <c r="AS647" i="5"/>
  <c r="AS648" i="5"/>
  <c r="AS649" i="5"/>
  <c r="AS650" i="5"/>
  <c r="AS651" i="5"/>
  <c r="AS652" i="5"/>
  <c r="AS653" i="5"/>
  <c r="AS654" i="5"/>
  <c r="AS655" i="5"/>
  <c r="AS656" i="5"/>
  <c r="AS657" i="5"/>
  <c r="AS658" i="5"/>
  <c r="AS659" i="5"/>
  <c r="AS660" i="5"/>
  <c r="AS661" i="5"/>
  <c r="AS662" i="5"/>
  <c r="AS663" i="5"/>
  <c r="AS664" i="5"/>
  <c r="AS665" i="5"/>
  <c r="AS666" i="5"/>
  <c r="AS667" i="5"/>
  <c r="AS668" i="5"/>
  <c r="AS669" i="5"/>
  <c r="AS670" i="5"/>
  <c r="AS671" i="5"/>
  <c r="AS672" i="5"/>
  <c r="AS673" i="5"/>
  <c r="AS674" i="5"/>
  <c r="AS675" i="5"/>
  <c r="AS676" i="5"/>
  <c r="AS677" i="5"/>
  <c r="AS678" i="5"/>
  <c r="AS679" i="5"/>
  <c r="AS680" i="5"/>
  <c r="AS681" i="5"/>
  <c r="AS682" i="5"/>
  <c r="AS683" i="5"/>
  <c r="AS684" i="5"/>
  <c r="AS685" i="5"/>
  <c r="AS686" i="5"/>
  <c r="AS687" i="5"/>
  <c r="AS688" i="5"/>
  <c r="AS689" i="5"/>
  <c r="AS690" i="5"/>
  <c r="AS691" i="5"/>
  <c r="AS692" i="5"/>
  <c r="AS693" i="5"/>
  <c r="AS694" i="5"/>
  <c r="AS695" i="5"/>
  <c r="AS696" i="5"/>
  <c r="AS697" i="5"/>
  <c r="AS698" i="5"/>
  <c r="AS699" i="5"/>
  <c r="AS700" i="5"/>
  <c r="AS701" i="5"/>
  <c r="AS702" i="5"/>
  <c r="AS703" i="5"/>
  <c r="AS704" i="5"/>
  <c r="AS705" i="5"/>
  <c r="AS706" i="5"/>
  <c r="AS707" i="5"/>
  <c r="AS708" i="5"/>
  <c r="AS709" i="5"/>
  <c r="AS710" i="5"/>
  <c r="AS711" i="5"/>
  <c r="AS712" i="5"/>
  <c r="AS713" i="5"/>
  <c r="AS714" i="5"/>
  <c r="AS715" i="5"/>
  <c r="AS716" i="5"/>
  <c r="AS717" i="5"/>
  <c r="AS718" i="5"/>
  <c r="AS719" i="5"/>
  <c r="AS720" i="5"/>
  <c r="AS721" i="5"/>
  <c r="AS722" i="5"/>
  <c r="AS723" i="5"/>
  <c r="AS724" i="5"/>
  <c r="AS725" i="5"/>
  <c r="AS726" i="5"/>
  <c r="AS727" i="5"/>
  <c r="AS728" i="5"/>
  <c r="AS729" i="5"/>
  <c r="AS730" i="5"/>
  <c r="AS731" i="5"/>
  <c r="AS732" i="5"/>
  <c r="AS733" i="5"/>
  <c r="AS734" i="5"/>
  <c r="AS735" i="5"/>
  <c r="AS736" i="5"/>
  <c r="AS737" i="5"/>
  <c r="AS738" i="5"/>
  <c r="AS739" i="5"/>
  <c r="AS740" i="5"/>
  <c r="AS741" i="5"/>
  <c r="AS742" i="5"/>
  <c r="AS743" i="5"/>
  <c r="AS744" i="5"/>
  <c r="AS745" i="5"/>
  <c r="AS746" i="5"/>
  <c r="AS747" i="5"/>
  <c r="AS748" i="5"/>
  <c r="AS749" i="5"/>
  <c r="AS750" i="5"/>
  <c r="AS751" i="5"/>
  <c r="AS752" i="5"/>
  <c r="AS753" i="5"/>
  <c r="AS754" i="5"/>
  <c r="AS755" i="5"/>
  <c r="AS756" i="5"/>
  <c r="AS757" i="5"/>
  <c r="AS758" i="5"/>
  <c r="AS759" i="5"/>
  <c r="AS760" i="5"/>
  <c r="AS761" i="5"/>
  <c r="AS762" i="5"/>
  <c r="AS763" i="5"/>
  <c r="AS764" i="5"/>
  <c r="AS765" i="5"/>
  <c r="AS766" i="5"/>
  <c r="AS767" i="5"/>
  <c r="AS768" i="5"/>
  <c r="AS769" i="5"/>
  <c r="AS770" i="5"/>
  <c r="AS771" i="5"/>
  <c r="AS772" i="5"/>
  <c r="AS773" i="5"/>
  <c r="AS774" i="5"/>
  <c r="AS775" i="5"/>
  <c r="AS776" i="5"/>
  <c r="AS777" i="5"/>
  <c r="AS778" i="5"/>
  <c r="AS779" i="5"/>
  <c r="AS780" i="5"/>
  <c r="AS781" i="5"/>
  <c r="AS782" i="5"/>
  <c r="AS783" i="5"/>
  <c r="AS784" i="5"/>
  <c r="AS785" i="5"/>
  <c r="AS786" i="5"/>
  <c r="AS787" i="5"/>
  <c r="AS788" i="5"/>
  <c r="AS789" i="5"/>
  <c r="AS790" i="5"/>
  <c r="AS791" i="5"/>
  <c r="AS792" i="5"/>
  <c r="AS793" i="5"/>
  <c r="AS794" i="5"/>
  <c r="AS795" i="5"/>
  <c r="AS796" i="5"/>
  <c r="AS797" i="5"/>
  <c r="AS798" i="5"/>
  <c r="AS799" i="5"/>
  <c r="AS800" i="5"/>
  <c r="AS801" i="5"/>
  <c r="AS802" i="5"/>
  <c r="AS803" i="5"/>
  <c r="AS804" i="5"/>
  <c r="AS805" i="5"/>
  <c r="AS806" i="5"/>
  <c r="AS807" i="5"/>
  <c r="AS808" i="5"/>
  <c r="AS809" i="5"/>
  <c r="AS810" i="5"/>
  <c r="AS811" i="5"/>
  <c r="AS812" i="5"/>
  <c r="AS813" i="5"/>
  <c r="AS814" i="5"/>
  <c r="AS815" i="5"/>
  <c r="AS816" i="5"/>
  <c r="AS817" i="5"/>
  <c r="AS818" i="5"/>
  <c r="AS819" i="5"/>
  <c r="AS820" i="5"/>
  <c r="AS821" i="5"/>
  <c r="AS822" i="5"/>
  <c r="AS823" i="5"/>
  <c r="AS824" i="5"/>
  <c r="AS825" i="5"/>
  <c r="AS826" i="5"/>
  <c r="AS827" i="5"/>
  <c r="AS828" i="5"/>
  <c r="AS829" i="5"/>
  <c r="AS830" i="5"/>
  <c r="AS831" i="5"/>
  <c r="AS832" i="5"/>
  <c r="AS833" i="5"/>
  <c r="AS834" i="5"/>
  <c r="AS835" i="5"/>
  <c r="AS836" i="5"/>
  <c r="AS837" i="5"/>
  <c r="AS838" i="5"/>
  <c r="AS839" i="5"/>
  <c r="AS840" i="5"/>
  <c r="AS841" i="5"/>
  <c r="AS842" i="5"/>
  <c r="AS843" i="5"/>
  <c r="AS844" i="5"/>
  <c r="AS845" i="5"/>
  <c r="AS846" i="5"/>
  <c r="AS847" i="5"/>
  <c r="AS848" i="5"/>
  <c r="AS849" i="5"/>
  <c r="AS850" i="5"/>
  <c r="AS851" i="5"/>
  <c r="AS852" i="5"/>
  <c r="AS853" i="5"/>
  <c r="AS854" i="5"/>
  <c r="AS855" i="5"/>
  <c r="AS856" i="5"/>
  <c r="AS857" i="5"/>
  <c r="AS858" i="5"/>
  <c r="AS859" i="5"/>
  <c r="AS860" i="5"/>
  <c r="AS861" i="5"/>
  <c r="AS862" i="5"/>
  <c r="AS863" i="5"/>
  <c r="AS864" i="5"/>
  <c r="AS865" i="5"/>
  <c r="AS866" i="5"/>
  <c r="AS867" i="5"/>
  <c r="AS868" i="5"/>
  <c r="AS869" i="5"/>
  <c r="AS870" i="5"/>
  <c r="AS871" i="5"/>
  <c r="AS872" i="5"/>
  <c r="AS873" i="5"/>
  <c r="AS874" i="5"/>
  <c r="AS875" i="5"/>
  <c r="AS876" i="5"/>
  <c r="AS877" i="5"/>
  <c r="AS878" i="5"/>
  <c r="AS879" i="5"/>
  <c r="AS880" i="5"/>
  <c r="AS881" i="5"/>
  <c r="AS882" i="5"/>
  <c r="AS883" i="5"/>
  <c r="AS884" i="5"/>
  <c r="AS885" i="5"/>
  <c r="AS886" i="5"/>
  <c r="AS887" i="5"/>
  <c r="AS888" i="5"/>
  <c r="AS889" i="5"/>
  <c r="AS890" i="5"/>
  <c r="AS891" i="5"/>
  <c r="AS892" i="5"/>
  <c r="AS893" i="5"/>
  <c r="AS894" i="5"/>
  <c r="AS895" i="5"/>
  <c r="AS896" i="5"/>
  <c r="AS897" i="5"/>
  <c r="AS898" i="5"/>
  <c r="AS899" i="5"/>
  <c r="AS900" i="5"/>
  <c r="AS901" i="5"/>
  <c r="AS902" i="5"/>
  <c r="AS903" i="5"/>
  <c r="AS904" i="5"/>
  <c r="AS905" i="5"/>
  <c r="AS906" i="5"/>
  <c r="AS907" i="5"/>
  <c r="AS908" i="5"/>
  <c r="AS909" i="5"/>
  <c r="AS910" i="5"/>
  <c r="AS911" i="5"/>
  <c r="AS912" i="5"/>
  <c r="AS913" i="5"/>
  <c r="AS914" i="5"/>
  <c r="AS915" i="5"/>
  <c r="AS916" i="5"/>
  <c r="AS917" i="5"/>
  <c r="AS918" i="5"/>
  <c r="AS919" i="5"/>
  <c r="AS920" i="5"/>
  <c r="AS921" i="5"/>
  <c r="AS922" i="5"/>
  <c r="AS923" i="5"/>
  <c r="AS924" i="5"/>
  <c r="AS925" i="5"/>
  <c r="AS926" i="5"/>
  <c r="AS927" i="5"/>
  <c r="AS928" i="5"/>
  <c r="AS929" i="5"/>
  <c r="AS930" i="5"/>
  <c r="AS931" i="5"/>
  <c r="AS932" i="5"/>
  <c r="AS933" i="5"/>
  <c r="AS934" i="5"/>
  <c r="AS935" i="5"/>
  <c r="AS936" i="5"/>
  <c r="AS937" i="5"/>
  <c r="AS938" i="5"/>
  <c r="AS939" i="5"/>
  <c r="AS940" i="5"/>
  <c r="AS941" i="5"/>
  <c r="AS942" i="5"/>
  <c r="AS943" i="5"/>
  <c r="AS944" i="5"/>
  <c r="AS945" i="5"/>
  <c r="AS946" i="5"/>
  <c r="AS947" i="5"/>
  <c r="AS948" i="5"/>
  <c r="AS949" i="5"/>
  <c r="AS950" i="5"/>
  <c r="AS951" i="5"/>
  <c r="AS952" i="5"/>
  <c r="AS953" i="5"/>
  <c r="AS954" i="5"/>
  <c r="AS955" i="5"/>
  <c r="AS956" i="5"/>
  <c r="AS957" i="5"/>
  <c r="AS958" i="5"/>
  <c r="AS959" i="5"/>
  <c r="AS960" i="5"/>
  <c r="AS961" i="5"/>
  <c r="AS962" i="5"/>
  <c r="AS963" i="5"/>
  <c r="AS964" i="5"/>
  <c r="AS965" i="5"/>
  <c r="AS966" i="5"/>
  <c r="AS967" i="5"/>
  <c r="AS968" i="5"/>
  <c r="AS969" i="5"/>
  <c r="AS970" i="5"/>
  <c r="AS971" i="5"/>
  <c r="AS972" i="5"/>
  <c r="AS973" i="5"/>
  <c r="AS974" i="5"/>
  <c r="AS975" i="5"/>
  <c r="AS976" i="5"/>
  <c r="AS977" i="5"/>
  <c r="AS978" i="5"/>
  <c r="AS979" i="5"/>
  <c r="AS980" i="5"/>
  <c r="AS981" i="5"/>
  <c r="AS982" i="5"/>
  <c r="AS983" i="5"/>
  <c r="AS984" i="5"/>
  <c r="AS985" i="5"/>
  <c r="AS986" i="5"/>
  <c r="AS987" i="5"/>
  <c r="AS988" i="5"/>
  <c r="AS989" i="5"/>
  <c r="AS990" i="5"/>
  <c r="AS991" i="5"/>
  <c r="AS992" i="5"/>
  <c r="AS993" i="5"/>
  <c r="AS994" i="5"/>
  <c r="AS995" i="5"/>
  <c r="AS996" i="5"/>
  <c r="AS997" i="5"/>
  <c r="AS998" i="5"/>
  <c r="AS999" i="5"/>
  <c r="AS1000" i="5"/>
  <c r="AS1001" i="5"/>
  <c r="AS1002" i="5"/>
  <c r="AS1003" i="5"/>
  <c r="AS1004" i="5"/>
  <c r="AS1005" i="5"/>
  <c r="AS1006" i="5"/>
  <c r="AS1007" i="5"/>
  <c r="AS1008" i="5"/>
  <c r="AS1009" i="5"/>
  <c r="AS1010" i="5"/>
  <c r="AS1011" i="5"/>
  <c r="AS1012" i="5"/>
  <c r="AS1013" i="5"/>
  <c r="AS1014" i="5"/>
  <c r="AS1015" i="5"/>
  <c r="AS1016" i="5"/>
  <c r="AS1017" i="5"/>
  <c r="AS1018" i="5"/>
  <c r="AS1019" i="5"/>
  <c r="AS1020" i="5"/>
  <c r="AS1021" i="5"/>
  <c r="AS1022" i="5"/>
  <c r="AS1023" i="5"/>
  <c r="AS1024" i="5"/>
  <c r="AS1025" i="5"/>
  <c r="AS1026" i="5"/>
  <c r="AS1027" i="5"/>
  <c r="AS1028" i="5"/>
  <c r="AS1029" i="5"/>
  <c r="AS1030" i="5"/>
  <c r="AS1031" i="5"/>
  <c r="AS1032" i="5"/>
  <c r="AS1033" i="5"/>
  <c r="AS1034" i="5"/>
  <c r="AS1035" i="5"/>
  <c r="AS1036" i="5"/>
  <c r="AS1037" i="5"/>
  <c r="AS1038" i="5"/>
  <c r="AS1039" i="5"/>
  <c r="AS1040" i="5"/>
  <c r="AS1041" i="5"/>
  <c r="AS1042" i="5"/>
  <c r="AS1043" i="5"/>
  <c r="AS1044" i="5"/>
  <c r="AS1045" i="5"/>
  <c r="AS1046" i="5"/>
  <c r="AS1047" i="5"/>
  <c r="AS1048" i="5"/>
  <c r="AS1049" i="5"/>
  <c r="AS1050" i="5"/>
  <c r="AS1051" i="5"/>
  <c r="AS1052" i="5"/>
  <c r="AS1053" i="5"/>
  <c r="AS1054" i="5"/>
  <c r="AS1055" i="5"/>
  <c r="AS1056" i="5"/>
  <c r="AS1057" i="5"/>
  <c r="AS1058" i="5"/>
  <c r="AS1059" i="5"/>
  <c r="AS1060" i="5"/>
  <c r="AS1061" i="5"/>
  <c r="AS1062" i="5"/>
  <c r="AS1063" i="5"/>
  <c r="AS1064" i="5"/>
  <c r="AS1065" i="5"/>
  <c r="AS1066" i="5"/>
  <c r="AS1067" i="5"/>
  <c r="AS1068" i="5"/>
  <c r="AS1069" i="5"/>
  <c r="AS1070" i="5"/>
  <c r="AS1071" i="5"/>
  <c r="AS1072" i="5"/>
  <c r="AS1073" i="5"/>
  <c r="AS1074" i="5"/>
  <c r="AS1075" i="5"/>
  <c r="AS1076" i="5"/>
  <c r="AS1077" i="5"/>
  <c r="AS1078" i="5"/>
  <c r="AS1079" i="5"/>
  <c r="AS1080" i="5"/>
  <c r="AS1081" i="5"/>
  <c r="AS1082" i="5"/>
  <c r="AS1083" i="5"/>
  <c r="AS1084" i="5"/>
  <c r="AS1085" i="5"/>
  <c r="AS1086" i="5"/>
  <c r="AS1087" i="5"/>
  <c r="AS1088" i="5"/>
  <c r="AS1089" i="5"/>
  <c r="AS1090" i="5"/>
  <c r="AS1091" i="5"/>
  <c r="AS1092" i="5"/>
  <c r="AS1093" i="5"/>
  <c r="AS1094" i="5"/>
  <c r="AS1095" i="5"/>
  <c r="AS1096" i="5"/>
  <c r="AS1097" i="5"/>
  <c r="AS1098" i="5"/>
  <c r="AS1099" i="5"/>
  <c r="AS1100" i="5"/>
  <c r="AS1101" i="5"/>
  <c r="AS1102" i="5"/>
  <c r="AS1103" i="5"/>
  <c r="AS1104" i="5"/>
  <c r="AS1105" i="5"/>
  <c r="AS1106" i="5"/>
  <c r="AS1107" i="5"/>
  <c r="AS1108" i="5"/>
  <c r="AS1109" i="5"/>
  <c r="AS1110" i="5"/>
  <c r="AS1111" i="5"/>
  <c r="AS1112" i="5"/>
  <c r="AS1113" i="5"/>
  <c r="AS1114" i="5"/>
  <c r="AS1115" i="5"/>
  <c r="AS1116" i="5"/>
  <c r="AS1117" i="5"/>
  <c r="AS1118" i="5"/>
  <c r="AS1119" i="5"/>
  <c r="AS1120" i="5"/>
  <c r="AS1121" i="5"/>
  <c r="AS1122" i="5"/>
  <c r="AS1123" i="5"/>
  <c r="AS1124" i="5"/>
  <c r="AS1125" i="5"/>
  <c r="AS1126" i="5"/>
  <c r="AS1127" i="5"/>
  <c r="AS1128" i="5"/>
  <c r="AS1129" i="5"/>
  <c r="AS1130" i="5"/>
  <c r="AS1131" i="5"/>
  <c r="AS1132" i="5"/>
  <c r="AS1133" i="5"/>
  <c r="AS1134" i="5"/>
  <c r="AS1135" i="5"/>
  <c r="AS1136" i="5"/>
  <c r="AS1137" i="5"/>
  <c r="AS1138" i="5"/>
  <c r="AS1139" i="5"/>
  <c r="AS1140" i="5"/>
  <c r="AS1141" i="5"/>
  <c r="AS1142" i="5"/>
  <c r="AS1143" i="5"/>
  <c r="AS1144" i="5"/>
  <c r="AS1145" i="5"/>
  <c r="AS1146" i="5"/>
  <c r="AS1147" i="5"/>
  <c r="AS1148" i="5"/>
  <c r="AS1149" i="5"/>
  <c r="AS1150" i="5"/>
  <c r="AS1151" i="5"/>
  <c r="AS1152" i="5"/>
  <c r="AS1153" i="5"/>
  <c r="AS1154" i="5"/>
  <c r="AS1155" i="5"/>
  <c r="AS1156" i="5"/>
  <c r="AS1157" i="5"/>
  <c r="AS1158" i="5"/>
  <c r="AS1159" i="5"/>
  <c r="AS1160" i="5"/>
  <c r="AS1161" i="5"/>
  <c r="AS1162" i="5"/>
  <c r="AS1163" i="5"/>
  <c r="AS1164" i="5"/>
  <c r="AS1165" i="5"/>
  <c r="AS1166" i="5"/>
  <c r="AS1167" i="5"/>
  <c r="AS1168" i="5"/>
  <c r="AS1169" i="5"/>
  <c r="AS1170" i="5"/>
  <c r="AS1171" i="5"/>
  <c r="AS1172" i="5"/>
  <c r="AS1173" i="5"/>
  <c r="AS1174" i="5"/>
  <c r="AS1175" i="5"/>
  <c r="AS1176" i="5"/>
  <c r="AS1177" i="5"/>
  <c r="AS1178" i="5"/>
  <c r="AS1179" i="5"/>
  <c r="AS1180" i="5"/>
  <c r="AS1181" i="5"/>
  <c r="AS1182" i="5"/>
  <c r="AS1183" i="5"/>
  <c r="AS1184" i="5"/>
  <c r="AS1185" i="5"/>
  <c r="AS1186" i="5"/>
  <c r="AS1187" i="5"/>
  <c r="AS1188" i="5"/>
  <c r="AS1189" i="5"/>
  <c r="AS1190" i="5"/>
  <c r="AS1191" i="5"/>
  <c r="AS1192" i="5"/>
  <c r="AS1193" i="5"/>
  <c r="AS1194" i="5"/>
  <c r="AS1195" i="5"/>
  <c r="AS1196" i="5"/>
  <c r="AS1197" i="5"/>
  <c r="AS1198" i="5"/>
  <c r="AS1199" i="5"/>
  <c r="AS1200" i="5"/>
  <c r="AS1201" i="5"/>
  <c r="AS1202" i="5"/>
  <c r="AS1203" i="5"/>
  <c r="AS1204" i="5"/>
  <c r="AS1205" i="5"/>
  <c r="AS1206" i="5"/>
  <c r="AS1207" i="5"/>
  <c r="AS1208" i="5"/>
  <c r="AS1209" i="5"/>
  <c r="AS1210" i="5"/>
  <c r="AS1211" i="5"/>
  <c r="AS1212" i="5"/>
  <c r="AS1213" i="5"/>
  <c r="AS1214" i="5"/>
  <c r="AS1215" i="5"/>
  <c r="AS1216" i="5"/>
  <c r="AS1217" i="5"/>
  <c r="AS1218" i="5"/>
  <c r="AS1219" i="5"/>
  <c r="AS1220" i="5"/>
  <c r="AS1221" i="5"/>
  <c r="AS1222" i="5"/>
  <c r="AS1223" i="5"/>
  <c r="AS1224" i="5"/>
  <c r="AS1225" i="5"/>
  <c r="AS1226" i="5"/>
  <c r="AS1227" i="5"/>
  <c r="AS1228" i="5"/>
  <c r="AS1229" i="5"/>
  <c r="AS1230" i="5"/>
  <c r="AS1231" i="5"/>
  <c r="AS1232" i="5"/>
  <c r="AS1233" i="5"/>
  <c r="AS1234" i="5"/>
  <c r="AS1235" i="5"/>
  <c r="AS1236" i="5"/>
  <c r="AS1237" i="5"/>
  <c r="AS1238" i="5"/>
  <c r="AS1239" i="5"/>
  <c r="AS1240" i="5"/>
  <c r="AS1241" i="5"/>
  <c r="AS1242" i="5"/>
  <c r="AS1243" i="5"/>
  <c r="AS1244" i="5"/>
  <c r="AS1245" i="5"/>
  <c r="AS1246" i="5"/>
  <c r="AS1247" i="5"/>
  <c r="AS1248" i="5"/>
  <c r="AS1249" i="5"/>
  <c r="AS1250" i="5"/>
  <c r="AS1251" i="5"/>
  <c r="AS1252" i="5"/>
  <c r="AS1253" i="5"/>
  <c r="AS1254" i="5"/>
  <c r="AS1255" i="5"/>
  <c r="AS1256" i="5"/>
  <c r="AS1257" i="5"/>
  <c r="AS1258" i="5"/>
  <c r="AS1259" i="5"/>
  <c r="AS1260" i="5"/>
  <c r="AS1261" i="5"/>
  <c r="AS1262" i="5"/>
  <c r="AS1263" i="5"/>
  <c r="AS1264" i="5"/>
  <c r="AS1265" i="5"/>
  <c r="AS1266" i="5"/>
  <c r="AS1267" i="5"/>
  <c r="AS1268" i="5"/>
  <c r="AS1269" i="5"/>
  <c r="AS1270" i="5"/>
  <c r="AS1271" i="5"/>
  <c r="AS1272" i="5"/>
  <c r="AS1273" i="5"/>
  <c r="AS1274" i="5"/>
  <c r="AS1275" i="5"/>
  <c r="AS1276" i="5"/>
  <c r="AS1277" i="5"/>
  <c r="AS1278" i="5"/>
  <c r="AS1279" i="5"/>
  <c r="AS1280" i="5"/>
  <c r="AS1281" i="5"/>
  <c r="AS1282" i="5"/>
  <c r="AS1283" i="5"/>
  <c r="AS1284" i="5"/>
  <c r="AS1285" i="5"/>
  <c r="AS1286" i="5"/>
  <c r="AS1287" i="5"/>
  <c r="AS1288" i="5"/>
  <c r="AS1289" i="5"/>
  <c r="AS1290" i="5"/>
  <c r="AS1291" i="5"/>
  <c r="AS1292" i="5"/>
  <c r="AS1293" i="5"/>
  <c r="AS1294" i="5"/>
  <c r="AS1295" i="5"/>
  <c r="AS1296" i="5"/>
  <c r="AS1297" i="5"/>
  <c r="AS1298" i="5"/>
  <c r="AS1299" i="5"/>
  <c r="AS1300" i="5"/>
  <c r="AS1301" i="5"/>
  <c r="AS1302" i="5"/>
  <c r="AS1303" i="5"/>
  <c r="AS1304" i="5"/>
  <c r="AS1305" i="5"/>
  <c r="AS1306" i="5"/>
  <c r="AS1307" i="5"/>
  <c r="AS1308" i="5"/>
  <c r="AS1309" i="5"/>
  <c r="AS1310" i="5"/>
  <c r="AS1311" i="5"/>
  <c r="AS1312" i="5"/>
  <c r="AS1313" i="5"/>
  <c r="AS1314" i="5"/>
  <c r="AS1315" i="5"/>
  <c r="AS1316" i="5"/>
  <c r="AS1317" i="5"/>
  <c r="AS1318" i="5"/>
  <c r="AS1319" i="5"/>
  <c r="AS1320" i="5"/>
  <c r="AS1321" i="5"/>
  <c r="AS1322" i="5"/>
  <c r="AS1323" i="5"/>
  <c r="AS1324" i="5"/>
  <c r="AS1325" i="5"/>
  <c r="AS1326" i="5"/>
  <c r="AS1327" i="5"/>
  <c r="AS1328" i="5"/>
  <c r="AS1329" i="5"/>
  <c r="AS1330" i="5"/>
  <c r="AS1331" i="5"/>
  <c r="AS1332" i="5"/>
  <c r="AS1333" i="5"/>
  <c r="AS1334" i="5"/>
  <c r="AS1335" i="5"/>
  <c r="AS1336" i="5"/>
  <c r="AS1337" i="5"/>
  <c r="AS1338" i="5"/>
  <c r="AS1339" i="5"/>
  <c r="AS1340" i="5"/>
  <c r="AS1341" i="5"/>
  <c r="AS1342" i="5"/>
  <c r="AS1343" i="5"/>
  <c r="AS1344" i="5"/>
  <c r="AS1345" i="5"/>
  <c r="AS1346" i="5"/>
  <c r="AS1347" i="5"/>
  <c r="AS1348" i="5"/>
  <c r="AS1349" i="5"/>
  <c r="AS1350" i="5"/>
  <c r="AS1351" i="5"/>
  <c r="AS1352" i="5"/>
  <c r="AS1353" i="5"/>
  <c r="AS1354" i="5"/>
  <c r="AS1355" i="5"/>
  <c r="AS1356" i="5"/>
  <c r="AS1357" i="5"/>
  <c r="AS1358" i="5"/>
  <c r="AS1359" i="5"/>
  <c r="AS1360" i="5"/>
  <c r="AS1361" i="5"/>
  <c r="AS1362" i="5"/>
  <c r="AS1363" i="5"/>
  <c r="AS1364" i="5"/>
  <c r="AS1365" i="5"/>
  <c r="AS1366" i="5"/>
  <c r="AS1367" i="5"/>
  <c r="AS1368" i="5"/>
  <c r="AS1369" i="5"/>
  <c r="AS1370" i="5"/>
  <c r="AS1371" i="5"/>
  <c r="AS1372" i="5"/>
  <c r="AS1373" i="5"/>
  <c r="AS1374" i="5"/>
  <c r="AS1375" i="5"/>
  <c r="AS1376" i="5"/>
  <c r="AS1377" i="5"/>
  <c r="AS1378" i="5"/>
  <c r="AS1379" i="5"/>
  <c r="AS1380" i="5"/>
  <c r="AS1381" i="5"/>
  <c r="AS1382" i="5"/>
  <c r="AS1383" i="5"/>
  <c r="AS1384" i="5"/>
  <c r="AS1385" i="5"/>
  <c r="AS1386" i="5"/>
  <c r="AS1387" i="5"/>
  <c r="AS1388" i="5"/>
  <c r="AS1389" i="5"/>
  <c r="AS1390" i="5"/>
  <c r="AS1391" i="5"/>
  <c r="AS1392" i="5"/>
  <c r="AS1393" i="5"/>
  <c r="AS1394" i="5"/>
  <c r="AS1395" i="5"/>
  <c r="AS1396" i="5"/>
  <c r="AS1397" i="5"/>
  <c r="AS1398" i="5"/>
  <c r="AS1399" i="5"/>
  <c r="AS1400" i="5"/>
  <c r="AS1401" i="5"/>
  <c r="AS1402" i="5"/>
  <c r="AS1403" i="5"/>
  <c r="AS1404" i="5"/>
  <c r="AS1405" i="5"/>
  <c r="AS1406" i="5"/>
  <c r="AS1407" i="5"/>
  <c r="AS1408" i="5"/>
  <c r="AS1409" i="5"/>
  <c r="AS1410" i="5"/>
  <c r="AS1411" i="5"/>
  <c r="AS1412" i="5"/>
  <c r="AS1413" i="5"/>
  <c r="AS1414" i="5"/>
  <c r="AS1415" i="5"/>
  <c r="AS1416" i="5"/>
  <c r="AS1417" i="5"/>
  <c r="AS1418" i="5"/>
  <c r="AS1419" i="5"/>
  <c r="AS1420" i="5"/>
  <c r="AS1421" i="5"/>
  <c r="AS1422" i="5"/>
  <c r="AS1423" i="5"/>
  <c r="AS1424" i="5"/>
  <c r="AS1425" i="5"/>
  <c r="AS1426" i="5"/>
  <c r="AS1427" i="5"/>
  <c r="AS1428" i="5"/>
  <c r="AS1429" i="5"/>
  <c r="AS1430" i="5"/>
  <c r="AS1431" i="5"/>
  <c r="AS1432" i="5"/>
  <c r="AS1433" i="5"/>
  <c r="AS1434" i="5"/>
  <c r="AS1435" i="5"/>
  <c r="AS1436" i="5"/>
  <c r="AS1437" i="5"/>
  <c r="AS1438" i="5"/>
  <c r="AS1439" i="5"/>
  <c r="AS1440" i="5"/>
  <c r="AS1441" i="5"/>
  <c r="AS1442" i="5"/>
  <c r="AS1443" i="5"/>
  <c r="AS1444" i="5"/>
  <c r="AS1445" i="5"/>
  <c r="AS1446" i="5"/>
  <c r="AS1447" i="5"/>
  <c r="AS1448" i="5"/>
  <c r="AS1449" i="5"/>
  <c r="AS1450" i="5"/>
  <c r="AS1451" i="5"/>
  <c r="AS1452" i="5"/>
  <c r="AS1453" i="5"/>
  <c r="AS1454" i="5"/>
  <c r="AS1455" i="5"/>
  <c r="AS1456" i="5"/>
  <c r="AS1457" i="5"/>
  <c r="AS1458" i="5"/>
  <c r="AS1459" i="5"/>
  <c r="AS1460" i="5"/>
  <c r="AS1461" i="5"/>
  <c r="AS1462" i="5"/>
  <c r="AS1463" i="5"/>
  <c r="AS1464" i="5"/>
  <c r="AS1465" i="5"/>
  <c r="AS1466" i="5"/>
  <c r="AS1467" i="5"/>
  <c r="AS1468" i="5"/>
  <c r="AS1469" i="5"/>
  <c r="AS1470" i="5"/>
  <c r="AS1471" i="5"/>
  <c r="AS1472" i="5"/>
  <c r="AS1473" i="5"/>
  <c r="AS1474" i="5"/>
  <c r="AS1475" i="5"/>
  <c r="AS1476" i="5"/>
  <c r="AS1477" i="5"/>
  <c r="AS1478" i="5"/>
  <c r="AS1479" i="5"/>
  <c r="AS1480" i="5"/>
  <c r="AS1481" i="5"/>
  <c r="AS1482" i="5"/>
  <c r="AS1483" i="5"/>
  <c r="AS1484" i="5"/>
  <c r="AS1485" i="5"/>
  <c r="AS1486" i="5"/>
  <c r="AS1487" i="5"/>
  <c r="AS1488" i="5"/>
  <c r="AS1489" i="5"/>
  <c r="AS1490" i="5"/>
  <c r="AS1491" i="5"/>
  <c r="AS1492" i="5"/>
  <c r="AS1493" i="5"/>
  <c r="AS1494" i="5"/>
  <c r="AS1495" i="5"/>
  <c r="AS1496" i="5"/>
  <c r="AS1497" i="5"/>
  <c r="AS1498" i="5"/>
  <c r="AS1499" i="5"/>
  <c r="AS1500" i="5"/>
  <c r="AS1501" i="5"/>
  <c r="AS1502" i="5"/>
  <c r="AS1503" i="5"/>
  <c r="AS1504" i="5"/>
  <c r="AS1505" i="5"/>
  <c r="AS1506" i="5"/>
  <c r="AS1507" i="5"/>
  <c r="AS1508" i="5"/>
  <c r="AS1509" i="5"/>
  <c r="AS1510" i="5"/>
  <c r="AS1511" i="5"/>
  <c r="AS1512" i="5"/>
  <c r="AS1513" i="5"/>
  <c r="AS1514" i="5"/>
  <c r="AS1515" i="5"/>
  <c r="AS1516" i="5"/>
  <c r="AS1517" i="5"/>
  <c r="AS1518" i="5"/>
  <c r="AS1519" i="5"/>
  <c r="AS1520" i="5"/>
  <c r="AS1521" i="5"/>
  <c r="AS1522" i="5"/>
  <c r="AS1523" i="5"/>
  <c r="AS1524" i="5"/>
  <c r="AS1525" i="5"/>
  <c r="AS1526" i="5"/>
  <c r="AS1527" i="5"/>
  <c r="AS1528" i="5"/>
  <c r="AS1529" i="5"/>
  <c r="AS1530" i="5"/>
  <c r="AS1531" i="5"/>
  <c r="AS1532" i="5"/>
  <c r="AS1533" i="5"/>
  <c r="AS1534" i="5"/>
  <c r="AS1535" i="5"/>
  <c r="AS1536" i="5"/>
  <c r="AS1537" i="5"/>
  <c r="AS1538" i="5"/>
  <c r="AS1539" i="5"/>
  <c r="AS1540" i="5"/>
  <c r="AS1541" i="5"/>
  <c r="AS1542" i="5"/>
  <c r="AS1543" i="5"/>
  <c r="AS1544" i="5"/>
  <c r="AS1545" i="5"/>
  <c r="AS1546" i="5"/>
  <c r="AS1547" i="5"/>
  <c r="AS1548" i="5"/>
  <c r="AS1549" i="5"/>
  <c r="AS1550" i="5"/>
  <c r="AS1551" i="5"/>
  <c r="AS1552" i="5"/>
  <c r="AS1553" i="5"/>
  <c r="AS1554" i="5"/>
  <c r="AS1555" i="5"/>
  <c r="AS1556" i="5"/>
  <c r="AS1557" i="5"/>
  <c r="AS1558" i="5"/>
  <c r="AS1559" i="5"/>
  <c r="AS1560" i="5"/>
  <c r="AS1561" i="5"/>
  <c r="AS1562" i="5"/>
  <c r="AS1563" i="5"/>
  <c r="AS1564" i="5"/>
  <c r="AS1565" i="5"/>
  <c r="AS1566" i="5"/>
  <c r="AS1567" i="5"/>
  <c r="AS1568" i="5"/>
  <c r="AS1569" i="5"/>
  <c r="AS1570" i="5"/>
  <c r="AS1571" i="5"/>
  <c r="AS1572" i="5"/>
  <c r="AS1573" i="5"/>
  <c r="AS1574" i="5"/>
  <c r="AS1575" i="5"/>
  <c r="AS1576" i="5"/>
  <c r="AS1577" i="5"/>
  <c r="AS1578" i="5"/>
  <c r="AS1579" i="5"/>
  <c r="AS1580" i="5"/>
  <c r="AS1581" i="5"/>
  <c r="AS1582" i="5"/>
  <c r="AS1583" i="5"/>
  <c r="AS1584" i="5"/>
  <c r="AS1585" i="5"/>
  <c r="AS1586" i="5"/>
  <c r="AS1587" i="5"/>
  <c r="AS1588" i="5"/>
  <c r="AS1589" i="5"/>
  <c r="AS1590" i="5"/>
  <c r="AS1591" i="5"/>
  <c r="AS1592" i="5"/>
  <c r="AS1593" i="5"/>
  <c r="AS1594" i="5"/>
  <c r="AS1595" i="5"/>
  <c r="AS1596" i="5"/>
  <c r="AS1597" i="5"/>
  <c r="AS1598" i="5"/>
  <c r="AS1599" i="5"/>
  <c r="AS1600" i="5"/>
  <c r="AS1601" i="5"/>
  <c r="AS1602" i="5"/>
  <c r="AS1603" i="5"/>
  <c r="AS1604" i="5"/>
  <c r="AS1605" i="5"/>
  <c r="AS1606" i="5"/>
  <c r="AS1607" i="5"/>
  <c r="AS1608" i="5"/>
  <c r="AS1609" i="5"/>
  <c r="AS1610" i="5"/>
  <c r="AS1611" i="5"/>
  <c r="AS1612" i="5"/>
  <c r="AS1613" i="5"/>
  <c r="AS1614" i="5"/>
  <c r="AS1615" i="5"/>
  <c r="AS1616" i="5"/>
  <c r="AS1617" i="5"/>
  <c r="AS1618" i="5"/>
  <c r="AS1619" i="5"/>
  <c r="AS1620" i="5"/>
  <c r="AS1621" i="5"/>
  <c r="AS1622" i="5"/>
  <c r="AS1623" i="5"/>
  <c r="AS1624" i="5"/>
  <c r="AS1625" i="5"/>
  <c r="AS1626" i="5"/>
  <c r="AS1627" i="5"/>
  <c r="AS1628" i="5"/>
  <c r="AS1629" i="5"/>
  <c r="AS1630" i="5"/>
  <c r="AS1631" i="5"/>
  <c r="AS1632" i="5"/>
  <c r="AS1633" i="5"/>
  <c r="AS1634" i="5"/>
  <c r="AS1635" i="5"/>
  <c r="AS1636" i="5"/>
  <c r="AS1637" i="5"/>
  <c r="AS1638" i="5"/>
  <c r="AS1639" i="5"/>
  <c r="AS1640" i="5"/>
  <c r="AS1641" i="5"/>
  <c r="AS1642" i="5"/>
  <c r="AS1643" i="5"/>
  <c r="AS1644" i="5"/>
  <c r="AS1645" i="5"/>
  <c r="AS1646" i="5"/>
  <c r="AS1647" i="5"/>
  <c r="AS1648" i="5"/>
  <c r="AS1649" i="5"/>
  <c r="AS1650" i="5"/>
  <c r="AS1651" i="5"/>
  <c r="AS1652" i="5"/>
  <c r="AS1653" i="5"/>
  <c r="AS1654" i="5"/>
  <c r="AS1655" i="5"/>
  <c r="AS1656" i="5"/>
  <c r="AS1657" i="5"/>
  <c r="AS1658" i="5"/>
  <c r="AS1659" i="5"/>
  <c r="AS1660" i="5"/>
  <c r="AS1661" i="5"/>
  <c r="AS1662" i="5"/>
  <c r="AS1663" i="5"/>
  <c r="AS1664" i="5"/>
  <c r="AS1665" i="5"/>
  <c r="AS1666" i="5"/>
  <c r="AS1667" i="5"/>
  <c r="AS1668" i="5"/>
  <c r="AS1669" i="5"/>
  <c r="AS1670" i="5"/>
  <c r="AS1671" i="5"/>
  <c r="AS1672" i="5"/>
  <c r="AS1673" i="5"/>
  <c r="AS1674" i="5"/>
  <c r="AS1675" i="5"/>
  <c r="AS1676" i="5"/>
  <c r="AS1677" i="5"/>
  <c r="AS1678" i="5"/>
  <c r="AS1679" i="5"/>
  <c r="AS1680" i="5"/>
  <c r="AS1681" i="5"/>
  <c r="AS1682" i="5"/>
  <c r="AS1683" i="5"/>
  <c r="AS1684" i="5"/>
  <c r="AS1685" i="5"/>
  <c r="AS1686" i="5"/>
  <c r="AS1687" i="5"/>
  <c r="AS1688" i="5"/>
  <c r="AS1689" i="5"/>
  <c r="AS1690" i="5"/>
  <c r="AS1691" i="5"/>
  <c r="AS1692" i="5"/>
  <c r="AS1693" i="5"/>
  <c r="AS1694" i="5"/>
  <c r="AS1695" i="5"/>
  <c r="AS1696" i="5"/>
  <c r="AS1697" i="5"/>
  <c r="AS1698" i="5"/>
  <c r="AS1699" i="5"/>
  <c r="AS1700" i="5"/>
  <c r="AS1701" i="5"/>
  <c r="AS1702" i="5"/>
  <c r="AS1703" i="5"/>
  <c r="AS1704" i="5"/>
  <c r="AS1705" i="5"/>
  <c r="AS1706" i="5"/>
  <c r="AS1707" i="5"/>
  <c r="AS1708" i="5"/>
  <c r="AS1709" i="5"/>
  <c r="AS1710" i="5"/>
  <c r="AS1711" i="5"/>
  <c r="AS1712" i="5"/>
  <c r="AS1713" i="5"/>
  <c r="AS1714" i="5"/>
  <c r="AS1715" i="5"/>
  <c r="AS1716" i="5"/>
  <c r="AS1717" i="5"/>
  <c r="AS1718" i="5"/>
  <c r="AS1719" i="5"/>
  <c r="AS1720" i="5"/>
  <c r="AS1721" i="5"/>
  <c r="AS1722" i="5"/>
  <c r="AS1723" i="5"/>
  <c r="AS1724" i="5"/>
  <c r="AS1725" i="5"/>
  <c r="AS1726" i="5"/>
  <c r="AS1727" i="5"/>
  <c r="AS1728" i="5"/>
  <c r="AS1729" i="5"/>
  <c r="AS1730" i="5"/>
  <c r="AS1731" i="5"/>
  <c r="AS1732" i="5"/>
  <c r="AS1733" i="5"/>
  <c r="AS1734" i="5"/>
  <c r="AS1735" i="5"/>
  <c r="AS1736" i="5"/>
  <c r="AS1737" i="5"/>
  <c r="AS1738" i="5"/>
  <c r="AS1739" i="5"/>
  <c r="AS1740" i="5"/>
  <c r="AS1741" i="5"/>
  <c r="AS1742" i="5"/>
  <c r="AS1743" i="5"/>
  <c r="AS1744" i="5"/>
  <c r="AS1745" i="5"/>
  <c r="AS1746" i="5"/>
  <c r="AS1747" i="5"/>
  <c r="AS1748" i="5"/>
  <c r="AS1749" i="5"/>
  <c r="AS1750" i="5"/>
  <c r="AS1751" i="5"/>
  <c r="AS1752" i="5"/>
  <c r="AS1753" i="5"/>
  <c r="AS1754" i="5"/>
  <c r="AS1755" i="5"/>
  <c r="AS1756" i="5"/>
  <c r="AS1757" i="5"/>
  <c r="AS1758" i="5"/>
  <c r="AS1759" i="5"/>
  <c r="AS1760" i="5"/>
  <c r="AS1761" i="5"/>
  <c r="AS1762" i="5"/>
  <c r="AS1763" i="5"/>
  <c r="AS1764" i="5"/>
  <c r="AS1765" i="5"/>
  <c r="AS1766" i="5"/>
  <c r="AS1767" i="5"/>
  <c r="AS1768" i="5"/>
  <c r="AS1769" i="5"/>
  <c r="AS1770" i="5"/>
  <c r="AS1771" i="5"/>
  <c r="AS1772" i="5"/>
  <c r="AS1773" i="5"/>
  <c r="AS1774" i="5"/>
  <c r="AS1775" i="5"/>
  <c r="AS1776" i="5"/>
  <c r="AS1777" i="5"/>
  <c r="AS1778" i="5"/>
  <c r="AS1779" i="5"/>
  <c r="AS1780" i="5"/>
  <c r="AS1781" i="5"/>
  <c r="AS1782" i="5"/>
  <c r="AS1783" i="5"/>
  <c r="AS1784" i="5"/>
  <c r="AS1785" i="5"/>
  <c r="AS1786" i="5"/>
  <c r="AS1787" i="5"/>
  <c r="AS1788" i="5"/>
  <c r="AS1789" i="5"/>
  <c r="AS1790" i="5"/>
  <c r="AS1791" i="5"/>
  <c r="AS1792" i="5"/>
  <c r="AS1793" i="5"/>
  <c r="AS1794" i="5"/>
  <c r="AS1795" i="5"/>
  <c r="AS1796" i="5"/>
  <c r="AS1797" i="5"/>
  <c r="AS1798" i="5"/>
  <c r="AS1799" i="5"/>
  <c r="AS1800" i="5"/>
  <c r="AS1801" i="5"/>
  <c r="AS1802" i="5"/>
  <c r="AS1803" i="5"/>
  <c r="AS1804" i="5"/>
  <c r="AS1805" i="5"/>
  <c r="AS1806" i="5"/>
  <c r="AS1807" i="5"/>
  <c r="AS1808" i="5"/>
  <c r="AS1809" i="5"/>
  <c r="AS1810" i="5"/>
  <c r="AS1811" i="5"/>
  <c r="AS1812" i="5"/>
  <c r="AS1813" i="5"/>
  <c r="AS1814" i="5"/>
  <c r="AS1815" i="5"/>
  <c r="AS1816" i="5"/>
  <c r="AS1817" i="5"/>
  <c r="AS1818" i="5"/>
  <c r="AS1819" i="5"/>
  <c r="AS1820" i="5"/>
  <c r="AS1821" i="5"/>
  <c r="AS1822" i="5"/>
  <c r="AS1823" i="5"/>
  <c r="AS1824" i="5"/>
  <c r="AS1825" i="5"/>
  <c r="AS1826" i="5"/>
  <c r="AS1827" i="5"/>
  <c r="AS1828" i="5"/>
  <c r="AS1829" i="5"/>
  <c r="AS1830" i="5"/>
  <c r="AS1831" i="5"/>
  <c r="AS1832" i="5"/>
  <c r="AS1833" i="5"/>
  <c r="AS1834" i="5"/>
  <c r="AS1835" i="5"/>
  <c r="AS1836" i="5"/>
  <c r="AS1837" i="5"/>
  <c r="AS1838" i="5"/>
  <c r="AS1839" i="5"/>
  <c r="AS1840" i="5"/>
  <c r="AS1841" i="5"/>
  <c r="AS1842" i="5"/>
  <c r="AS1843" i="5"/>
  <c r="AS1844" i="5"/>
  <c r="AS1845" i="5"/>
  <c r="AS1846" i="5"/>
  <c r="AS1847" i="5"/>
  <c r="AS1848" i="5"/>
  <c r="AS1849" i="5"/>
  <c r="AS1850" i="5"/>
  <c r="AS1851" i="5"/>
  <c r="AS1852" i="5"/>
  <c r="AS1853" i="5"/>
  <c r="AS1854" i="5"/>
  <c r="AS1855" i="5"/>
  <c r="AS1856" i="5"/>
  <c r="AS1857" i="5"/>
  <c r="AS1858" i="5"/>
  <c r="AS1859" i="5"/>
  <c r="AS1860" i="5"/>
  <c r="AS1861" i="5"/>
  <c r="AS1862" i="5"/>
  <c r="AS1863" i="5"/>
  <c r="AS1864" i="5"/>
  <c r="AS1865" i="5"/>
  <c r="AS1866" i="5"/>
  <c r="AS1867" i="5"/>
  <c r="AS1868" i="5"/>
  <c r="AS1869" i="5"/>
  <c r="AS1870" i="5"/>
  <c r="AS1871" i="5"/>
  <c r="AS1872" i="5"/>
  <c r="AS1873" i="5"/>
  <c r="AS1874" i="5"/>
  <c r="AS1875" i="5"/>
  <c r="AS1876" i="5"/>
  <c r="AS1877" i="5"/>
  <c r="AS1878" i="5"/>
  <c r="AS1879" i="5"/>
  <c r="AS1880" i="5"/>
  <c r="AS1881" i="5"/>
  <c r="AS1882" i="5"/>
  <c r="AS1883" i="5"/>
  <c r="AS1884" i="5"/>
  <c r="AS1885" i="5"/>
  <c r="AS1886" i="5"/>
  <c r="AS1887" i="5"/>
  <c r="AS1888" i="5"/>
  <c r="AS1889" i="5"/>
  <c r="AS1890" i="5"/>
  <c r="AS1891" i="5"/>
  <c r="AS1892" i="5"/>
  <c r="AS1893" i="5"/>
  <c r="AS1894" i="5"/>
  <c r="AS1895" i="5"/>
  <c r="AS1896" i="5"/>
  <c r="AS1897" i="5"/>
  <c r="AS1898" i="5"/>
  <c r="AS1899" i="5"/>
  <c r="AS1900" i="5"/>
  <c r="AS1901" i="5"/>
  <c r="AS1902" i="5"/>
  <c r="AS1903" i="5"/>
  <c r="AS1904" i="5"/>
  <c r="AS1905" i="5"/>
  <c r="AS1906" i="5"/>
  <c r="AS1907" i="5"/>
  <c r="AS1908" i="5"/>
  <c r="AS1909" i="5"/>
  <c r="AS1910" i="5"/>
  <c r="AS1911" i="5"/>
  <c r="AS1912" i="5"/>
  <c r="AS1913" i="5"/>
  <c r="AS1914" i="5"/>
  <c r="AS1915" i="5"/>
  <c r="AS1916" i="5"/>
  <c r="AS1917" i="5"/>
  <c r="AS1918" i="5"/>
  <c r="AS1919" i="5"/>
  <c r="AS1920" i="5"/>
  <c r="AS1921" i="5"/>
  <c r="AS1922" i="5"/>
  <c r="AS1923" i="5"/>
  <c r="AS1924" i="5"/>
  <c r="AS1925" i="5"/>
  <c r="AS1926" i="5"/>
  <c r="AS1927" i="5"/>
  <c r="AS1928" i="5"/>
  <c r="AS1929" i="5"/>
  <c r="AS1930" i="5"/>
  <c r="AS1931" i="5"/>
  <c r="AS1932" i="5"/>
  <c r="AS1933" i="5"/>
  <c r="AS1934" i="5"/>
  <c r="AS1935" i="5"/>
  <c r="AS1936" i="5"/>
  <c r="AS1937" i="5"/>
  <c r="AS1938" i="5"/>
  <c r="AS1939" i="5"/>
  <c r="AS1940" i="5"/>
  <c r="AS1941" i="5"/>
  <c r="AS1942" i="5"/>
  <c r="AS1943" i="5"/>
  <c r="AS1944" i="5"/>
  <c r="AS1945" i="5"/>
  <c r="AS1946" i="5"/>
  <c r="AS1947" i="5"/>
  <c r="AS1948" i="5"/>
  <c r="AS1949" i="5"/>
  <c r="AS1950" i="5"/>
  <c r="AS1951" i="5"/>
  <c r="AS1952" i="5"/>
  <c r="AS1953" i="5"/>
  <c r="AS1954" i="5"/>
  <c r="AS1955" i="5"/>
  <c r="AS1956" i="5"/>
  <c r="AS1957" i="5"/>
  <c r="AS1958" i="5"/>
  <c r="AS1959" i="5"/>
  <c r="AS1960" i="5"/>
  <c r="AS1961" i="5"/>
  <c r="AS1962" i="5"/>
  <c r="AS1963" i="5"/>
  <c r="AS1964" i="5"/>
  <c r="AS1965" i="5"/>
  <c r="AS1966" i="5"/>
  <c r="AS1967" i="5"/>
  <c r="AS1968" i="5"/>
  <c r="AS1969" i="5"/>
  <c r="AS1970" i="5"/>
  <c r="AS1971" i="5"/>
  <c r="AS1972" i="5"/>
  <c r="AS1973" i="5"/>
  <c r="AS1974" i="5"/>
  <c r="AS1975" i="5"/>
  <c r="AS1976" i="5"/>
  <c r="AS1977" i="5"/>
  <c r="AS1978" i="5"/>
  <c r="AS1979" i="5"/>
  <c r="AS1980" i="5"/>
  <c r="AS1981" i="5"/>
  <c r="AS1982" i="5"/>
  <c r="AS1983" i="5"/>
  <c r="AS1984" i="5"/>
  <c r="AS1985" i="5"/>
  <c r="AS1986" i="5"/>
  <c r="AS1987" i="5"/>
  <c r="AS1988" i="5"/>
  <c r="AS1989" i="5"/>
  <c r="AS1990" i="5"/>
  <c r="AS1991" i="5"/>
  <c r="AS1992" i="5"/>
  <c r="AS1993" i="5"/>
  <c r="AS1994" i="5"/>
  <c r="AS1995" i="5"/>
  <c r="AS1996" i="5"/>
  <c r="AS1997" i="5"/>
  <c r="AS1998" i="5"/>
  <c r="AS1999" i="5"/>
  <c r="AS2000" i="5"/>
  <c r="AS2001" i="5"/>
  <c r="AS2002" i="5"/>
  <c r="AS9" i="5"/>
  <c r="AS10" i="5"/>
  <c r="AS11" i="5"/>
  <c r="AS12" i="5"/>
  <c r="AS13" i="5"/>
  <c r="AS14" i="5"/>
  <c r="H11" i="2" s="1"/>
  <c r="AS15" i="5"/>
  <c r="H15" i="2" s="1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S187" i="5"/>
  <c r="AS188" i="5"/>
  <c r="AS189" i="5"/>
  <c r="AS190" i="5"/>
  <c r="AS191" i="5"/>
  <c r="AS192" i="5"/>
  <c r="AS193" i="5"/>
  <c r="AS194" i="5"/>
  <c r="AS195" i="5"/>
  <c r="AS196" i="5"/>
  <c r="AS197" i="5"/>
  <c r="AS198" i="5"/>
  <c r="AS199" i="5"/>
  <c r="AS200" i="5"/>
  <c r="AS201" i="5"/>
  <c r="AS202" i="5"/>
  <c r="AS203" i="5"/>
  <c r="AS204" i="5"/>
  <c r="AS205" i="5"/>
  <c r="AS206" i="5"/>
  <c r="AS207" i="5"/>
  <c r="AS208" i="5"/>
  <c r="AS209" i="5"/>
  <c r="AS210" i="5"/>
  <c r="AS211" i="5"/>
  <c r="AS212" i="5"/>
  <c r="AS213" i="5"/>
  <c r="AS214" i="5"/>
  <c r="AS215" i="5"/>
  <c r="AS216" i="5"/>
  <c r="AS217" i="5"/>
  <c r="AS218" i="5"/>
  <c r="AS219" i="5"/>
  <c r="AS220" i="5"/>
  <c r="AS221" i="5"/>
  <c r="AS222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56" i="5"/>
  <c r="AS257" i="5"/>
  <c r="AS258" i="5"/>
  <c r="AS259" i="5"/>
  <c r="AS260" i="5"/>
  <c r="AS261" i="5"/>
  <c r="AS26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298" i="5"/>
  <c r="AS299" i="5"/>
  <c r="AS300" i="5"/>
  <c r="AS301" i="5"/>
  <c r="AS302" i="5"/>
  <c r="AS303" i="5"/>
  <c r="AS304" i="5"/>
  <c r="AS305" i="5"/>
  <c r="AS306" i="5"/>
  <c r="AS307" i="5"/>
  <c r="AS308" i="5"/>
  <c r="AS309" i="5"/>
  <c r="AS310" i="5"/>
  <c r="AS311" i="5"/>
  <c r="AS312" i="5"/>
  <c r="AS313" i="5"/>
  <c r="AS314" i="5"/>
  <c r="AS315" i="5"/>
  <c r="AS316" i="5"/>
  <c r="AS317" i="5"/>
  <c r="AS318" i="5"/>
  <c r="AS319" i="5"/>
  <c r="AS320" i="5"/>
  <c r="AS321" i="5"/>
  <c r="AS322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S350" i="5"/>
  <c r="AS351" i="5"/>
  <c r="AS352" i="5"/>
  <c r="AS353" i="5"/>
  <c r="AS354" i="5"/>
  <c r="AS355" i="5"/>
  <c r="AS356" i="5"/>
  <c r="AS357" i="5"/>
  <c r="AS358" i="5"/>
  <c r="AS359" i="5"/>
  <c r="AS360" i="5"/>
  <c r="AS361" i="5"/>
  <c r="AS362" i="5"/>
  <c r="AS363" i="5"/>
  <c r="AS364" i="5"/>
  <c r="AS365" i="5"/>
  <c r="AS366" i="5"/>
  <c r="AS367" i="5"/>
  <c r="AS4" i="5"/>
  <c r="AS5" i="5"/>
  <c r="AS6" i="5"/>
  <c r="AS7" i="5"/>
  <c r="AS8" i="5"/>
  <c r="AS3" i="5"/>
  <c r="H17" i="2" s="1"/>
  <c r="D2" i="9" a="1"/>
  <c r="D2" i="9" s="1"/>
  <c r="G12" i="2" l="1"/>
  <c r="H13" i="2"/>
  <c r="H12" i="2"/>
  <c r="G15" i="2"/>
  <c r="G19" i="2"/>
  <c r="G13" i="2"/>
  <c r="G10" i="2"/>
  <c r="G14" i="2"/>
  <c r="H18" i="2"/>
  <c r="H19" i="2"/>
  <c r="H10" i="2"/>
  <c r="L10" i="2" s="1"/>
  <c r="G16" i="2"/>
  <c r="G11" i="2"/>
  <c r="G17" i="2"/>
  <c r="H16" i="2"/>
  <c r="E15" i="2"/>
  <c r="L15" i="2" s="1"/>
  <c r="D17" i="2"/>
  <c r="E11" i="2"/>
  <c r="L11" i="2" s="1"/>
  <c r="E16" i="2"/>
  <c r="D16" i="2"/>
  <c r="E17" i="2"/>
  <c r="L17" i="2" s="1"/>
  <c r="D15" i="2"/>
  <c r="E18" i="2"/>
  <c r="D14" i="2"/>
  <c r="E12" i="2"/>
  <c r="D12" i="2"/>
  <c r="E13" i="2"/>
  <c r="L13" i="2" s="1"/>
  <c r="D19" i="2"/>
  <c r="D11" i="2"/>
  <c r="E19" i="2"/>
  <c r="E14" i="2"/>
  <c r="L14" i="2" s="1"/>
  <c r="D18" i="2"/>
  <c r="D13" i="2"/>
  <c r="D10" i="2"/>
  <c r="L19" i="2" l="1"/>
  <c r="L16" i="2"/>
  <c r="L18" i="2"/>
  <c r="L12" i="2"/>
  <c r="I18" i="2"/>
  <c r="F18" i="2"/>
  <c r="H9" i="2"/>
  <c r="K9" i="2" s="1"/>
  <c r="G9" i="2"/>
  <c r="J9" i="2" s="1"/>
  <c r="E9" i="2"/>
  <c r="D9" i="2"/>
  <c r="L9" i="2" l="1"/>
  <c r="K16" i="2"/>
  <c r="K10" i="2"/>
  <c r="J14" i="2"/>
  <c r="J10" i="2"/>
  <c r="K17" i="2"/>
  <c r="K15" i="2"/>
  <c r="K14" i="2"/>
  <c r="K11" i="2"/>
  <c r="K13" i="2"/>
  <c r="K12" i="2"/>
  <c r="K19" i="2"/>
  <c r="K18" i="2"/>
  <c r="J17" i="2"/>
  <c r="J13" i="2"/>
  <c r="J12" i="2"/>
  <c r="J11" i="2"/>
  <c r="J18" i="2"/>
  <c r="J19" i="2"/>
  <c r="J16" i="2"/>
  <c r="J15" i="2"/>
  <c r="D9" i="7"/>
  <c r="E9" i="7"/>
  <c r="F19" i="7"/>
  <c r="F18" i="7"/>
  <c r="F17" i="7"/>
  <c r="F16" i="7"/>
  <c r="F15" i="7"/>
  <c r="F14" i="7"/>
  <c r="F13" i="7"/>
  <c r="F12" i="7"/>
  <c r="F11" i="7"/>
  <c r="F9" i="7" l="1"/>
  <c r="F19" i="2" l="1"/>
  <c r="F17" i="2"/>
  <c r="F16" i="2"/>
  <c r="F15" i="2"/>
  <c r="F14" i="2"/>
  <c r="F13" i="2"/>
  <c r="F12" i="2"/>
  <c r="F11" i="2"/>
  <c r="F10" i="2"/>
  <c r="F9" i="2"/>
  <c r="I19" i="2" l="1"/>
  <c r="I17" i="2"/>
  <c r="I16" i="2"/>
  <c r="I15" i="2"/>
  <c r="I14" i="2"/>
  <c r="I13" i="2"/>
  <c r="I12" i="2"/>
  <c r="I11" i="2"/>
  <c r="I10" i="2"/>
  <c r="I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C9" authorId="0" shapeId="0" xr:uid="{C004057B-4F16-48B9-9CF8-EDD0B8184B68}">
      <text>
        <r>
          <rPr>
            <sz val="9"/>
            <color indexed="81"/>
            <rFont val="Tahoma"/>
            <family val="2"/>
          </rPr>
          <t>Seleccione el Título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N3" authorId="0" shapeId="0" xr:uid="{87F78000-F319-4AAF-853B-315AC2D45256}">
      <text>
        <r>
          <rPr>
            <b/>
            <sz val="8"/>
            <color indexed="81"/>
            <rFont val="HendersonSansW00-BasicLight"/>
          </rPr>
          <t>1-</t>
        </r>
        <r>
          <rPr>
            <sz val="8"/>
            <color indexed="81"/>
            <rFont val="HendersonSansW00-BasicLight"/>
          </rPr>
          <t xml:space="preserve"> Seleccione de la lista el Título o el Centro Gestor, para ver los resultados.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H4" authorId="0" shapeId="0" xr:uid="{08CEB2E0-0217-4468-BFC0-978266AE8FC4}">
      <text>
        <r>
          <rPr>
            <b/>
            <sz val="8"/>
            <color indexed="81"/>
            <rFont val="HendersonSansW00-BasicLight"/>
          </rPr>
          <t>1-</t>
        </r>
        <r>
          <rPr>
            <sz val="8"/>
            <color indexed="81"/>
            <rFont val="HendersonSansW00-BasicLight"/>
          </rPr>
          <t xml:space="preserve"> Seleccione de la lista el título correspondiente.
</t>
        </r>
        <r>
          <rPr>
            <b/>
            <sz val="8"/>
            <color indexed="81"/>
            <rFont val="HendersonSansW00-BasicLight"/>
          </rPr>
          <t>2-</t>
        </r>
        <r>
          <rPr>
            <sz val="8"/>
            <color indexed="81"/>
            <rFont val="HendersonSansW00-BasicLight"/>
          </rPr>
          <t xml:space="preserve"> Complete los datos del monto CND de la certificación de la Contabilidad Nacional  y CND ejecutado en cada subpartida (en millones de colones).
</t>
        </r>
        <r>
          <rPr>
            <b/>
            <sz val="8"/>
            <color indexed="81"/>
            <rFont val="HendersonSansW00-BasicLight"/>
          </rPr>
          <t>3</t>
        </r>
        <r>
          <rPr>
            <sz val="8"/>
            <color indexed="81"/>
            <rFont val="HendersonSansW00-BasicLight"/>
          </rPr>
          <t>. Complete los datos de la fuente del cuadro.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H2" authorId="0" shapeId="0" xr:uid="{DAB6E276-EBB4-4730-A18D-BE28090C9A12}">
      <text>
        <r>
          <rPr>
            <b/>
            <sz val="8"/>
            <color indexed="81"/>
            <rFont val="HendersonSansW00-BasicLight"/>
          </rPr>
          <t>1</t>
        </r>
        <r>
          <rPr>
            <sz val="8"/>
            <color indexed="81"/>
            <rFont val="HendersonSansW00-BasicLight"/>
          </rPr>
          <t>- Incluya  el título correspondiente.</t>
        </r>
        <r>
          <rPr>
            <b/>
            <sz val="8"/>
            <color indexed="81"/>
            <rFont val="HendersonSansW00-BasicLight"/>
          </rPr>
          <t xml:space="preserve">
2</t>
        </r>
        <r>
          <rPr>
            <sz val="8"/>
            <color indexed="81"/>
            <rFont val="HendersonSansW00-BasicLight"/>
          </rPr>
          <t>- Seleccione la subpartida con ejecución menor al 45%, los programas o subprogramas que inciden en ese porcentaje, factores, acciones correctivas y responsables por programa(s) o subprograma(s) de las acciones.</t>
        </r>
        <r>
          <rPr>
            <b/>
            <sz val="8"/>
            <color indexed="81"/>
            <rFont val="HendersonSansW00-BasicLight"/>
          </rPr>
          <t xml:space="preserve">
3</t>
        </r>
        <r>
          <rPr>
            <sz val="8"/>
            <color indexed="81"/>
            <rFont val="HendersonSansW00-BasicLight"/>
          </rPr>
          <t xml:space="preserve">- Incluya la fuente de donde se obtienen los datos.
</t>
        </r>
        <r>
          <rPr>
            <b/>
            <sz val="8"/>
            <color indexed="81"/>
            <rFont val="HendersonSansW00-BasicLight"/>
          </rPr>
          <t>4</t>
        </r>
        <r>
          <rPr>
            <sz val="8"/>
            <color indexed="81"/>
            <rFont val="HendersonSansW00-BasicLight"/>
          </rPr>
          <t>- En el apartado Observaciones, especifique:
- el(los) número(s) de Directriz(ces), en caso de elegir el Factor 1.
- el(los) Lineamiento(s) de los Entes de la Adm. Financiera, en caso de elegir el Factor 2.
- el(los) número(s) de la(s) Norma(s) de Ejecución, en caso de elegir el Factor 8.
- Brinde detalles en caso de elegir el Factor 11 correspondiente a "Otro".</t>
        </r>
        <r>
          <rPr>
            <b/>
            <sz val="9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HendersonSansW00-BasicLight"/>
          </rPr>
          <t xml:space="preserve">5- </t>
        </r>
        <r>
          <rPr>
            <sz val="8"/>
            <color indexed="81"/>
            <rFont val="HendersonSansW00-BasicLight"/>
          </rPr>
          <t>En caso de requerirlo puede ajustar el alto de las filas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M1" authorId="0" shapeId="0" xr:uid="{981CC2D5-0E02-4BDA-8CDF-C1DFB5EC9106}">
      <text>
        <r>
          <rPr>
            <sz val="9"/>
            <color indexed="18"/>
            <rFont val="HendersonSansW00-BasicBold"/>
          </rPr>
          <t>Coloque la liquidación a partir de la columna A inciando en la celda 3.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M1" authorId="0" shapeId="0" xr:uid="{E8AF7100-78C4-4835-81B6-F40C7651A09D}">
      <text>
        <r>
          <rPr>
            <sz val="9"/>
            <color indexed="18"/>
            <rFont val="HendersonSansW00-BasicBold"/>
          </rPr>
          <t>Coloque la liquidación a partir de la columna A inciando en la celda 3.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<sst xmlns="http://schemas.openxmlformats.org/spreadsheetml/2006/main" count="12428" uniqueCount="860">
  <si>
    <t>101 Asamblea Legislativa</t>
  </si>
  <si>
    <t>102 Contraloría General de la República</t>
  </si>
  <si>
    <t>103 Defensoría de los Habitantes de la República</t>
  </si>
  <si>
    <t>201 Presidencia de la República</t>
  </si>
  <si>
    <t>202 Ministerio de la Presidencia</t>
  </si>
  <si>
    <t>203 Ministerio de Gobernación y Policía</t>
  </si>
  <si>
    <t>204 Ministerio de Relaciones Exteriores y Culto</t>
  </si>
  <si>
    <t>205 Ministerio de Seguridad Pública</t>
  </si>
  <si>
    <t>206 Ministerio de Hacienda</t>
  </si>
  <si>
    <t>207 Ministerio de Agricultura y Ganadería</t>
  </si>
  <si>
    <t>208 Ministerio de Economía Industria y Comercio</t>
  </si>
  <si>
    <t>209 Ministerio de Obras Públicas y Transportes</t>
  </si>
  <si>
    <t>210 Ministerio de Educación Pública</t>
  </si>
  <si>
    <t>211 Ministerio de Salud</t>
  </si>
  <si>
    <t>212 Ministerio de Trabajo y Seguridad Social</t>
  </si>
  <si>
    <t>213 Ministerio de Cultura y Juventud</t>
  </si>
  <si>
    <t>214 Ministerio de Justicia y Paz</t>
  </si>
  <si>
    <t>215 Ministerio de Vivienda y Asentamientos Humanos</t>
  </si>
  <si>
    <t>216 Ministerio de Comercio Exterior</t>
  </si>
  <si>
    <t>217 Ministerio de Planificación Nacional y Política Económica</t>
  </si>
  <si>
    <t>219 Ministerio de Ambiente y Energía</t>
  </si>
  <si>
    <t>230 Servicio de la Deuda Pública</t>
  </si>
  <si>
    <t>232 Partidas Específicas</t>
  </si>
  <si>
    <t>301 Poder Judicial</t>
  </si>
  <si>
    <t>401 Tribunal Supremo de Elecciones</t>
  </si>
  <si>
    <t>0 Remuneraciones</t>
  </si>
  <si>
    <t>132 00 Actividades Centrales</t>
  </si>
  <si>
    <t>169 00 Actividades Centrales</t>
  </si>
  <si>
    <t>326 00 Administración Superior</t>
  </si>
  <si>
    <t>630 00 Gestión Intrainstitucional</t>
  </si>
  <si>
    <t>1 Servicios</t>
  </si>
  <si>
    <t>327 00 Atención de Infraestructura Vial</t>
  </si>
  <si>
    <t>2 Materiales y Suministros</t>
  </si>
  <si>
    <t>134 02 Gestión de Ingresos Internos</t>
  </si>
  <si>
    <t>631 01 Rectoría de la Producción Social de la Salud</t>
  </si>
  <si>
    <t>3 Intereses</t>
  </si>
  <si>
    <t>134 03 Gestión Aduanera</t>
  </si>
  <si>
    <t>171 01 Servicio Fitosanitario Del Estado (SFE)</t>
  </si>
  <si>
    <t>329 00 Edificaciones Nacionales</t>
  </si>
  <si>
    <t>553 01 Consejo Superior de Educación</t>
  </si>
  <si>
    <t>631 02 Control del Tabaco y sus Efectos Nocivos en la Salud</t>
  </si>
  <si>
    <t>4 Activos Financieros</t>
  </si>
  <si>
    <t>134 04 Recaudación de Adeudos y Gestión de Incentivos</t>
  </si>
  <si>
    <t>171 02 Servicio Nacional De Salud Animal (SENASA)</t>
  </si>
  <si>
    <t>330 00 Consejo Nacional de Concesiones (CNC)</t>
  </si>
  <si>
    <t>553 02 Desarrollo Curricular</t>
  </si>
  <si>
    <t>631 03 Consejo Técnico de Asistencia Médico Social</t>
  </si>
  <si>
    <t>789 01 Atención de Hombres Adultos en Centros Institucionales</t>
  </si>
  <si>
    <t>5 Bienes Duraderos</t>
  </si>
  <si>
    <t>553 03 Instituto de Desarrollo Profesional Uladislao Gámez Solano</t>
  </si>
  <si>
    <t>631 04 Oficina de Cooperación Internacional de la Salud</t>
  </si>
  <si>
    <t>789 02 Atención de Mujeres Sujetas a Medidas Privativas de Libertad</t>
  </si>
  <si>
    <t>6 Transferencias Corrientes</t>
  </si>
  <si>
    <t>135 01 Atención de Controversias Tributarias</t>
  </si>
  <si>
    <t>631 05 Comisión Nacional de Vacunación y Epidemiología</t>
  </si>
  <si>
    <t>789 03 Atención a Población Penal Juvenil</t>
  </si>
  <si>
    <t>7 Transferencias de Capital</t>
  </si>
  <si>
    <t>135 02 Atención de Controversias Aduaneras</t>
  </si>
  <si>
    <t>331 02 Tribunal Administrativo de Transporte</t>
  </si>
  <si>
    <t>632 00 Provisión de Servicios de Salud</t>
  </si>
  <si>
    <t>751 01 Centro de Investigación y Conservación del Patrimonio</t>
  </si>
  <si>
    <t>789 04 Atención de Población en Centros Semi Institucionales</t>
  </si>
  <si>
    <t>8 Amortización</t>
  </si>
  <si>
    <t>331 03 Consejo de Seguridad Vial (COSEVI)</t>
  </si>
  <si>
    <t>635 00 Partidas no Asignables a Programas</t>
  </si>
  <si>
    <t>751 02 Museo Nacional de Costa Rica</t>
  </si>
  <si>
    <t>789 05 Atención de Población en Comunidad</t>
  </si>
  <si>
    <t>9 Cuentas Especiales</t>
  </si>
  <si>
    <t>136 02 Rectoría del Subsistema de Presupuesto</t>
  </si>
  <si>
    <t>331 04 Consejo de Transporte Público (CTP)</t>
  </si>
  <si>
    <t>636 00 Instituto Costarricense de Investigación y Enseñanza en Nutrición y Salud</t>
  </si>
  <si>
    <t>751 03 Museo de Arte Costarricense</t>
  </si>
  <si>
    <t>789 06 Atención de Población Sujeta a Dispositivos Electrónicos</t>
  </si>
  <si>
    <t>136 03 Rectoría del Subsistema de Administración de Bienes y Contratación Administrativa</t>
  </si>
  <si>
    <t>332 00 Consejo Nacional de Viabilidad (CONAVI)</t>
  </si>
  <si>
    <t>637 00 Instituto sobre Alcoholismo y Farmacodependencia</t>
  </si>
  <si>
    <t>136 04 Rectoría del Subsistema de Tesorería</t>
  </si>
  <si>
    <t>333 00 Consejo Técnico de Aviación Civil (CTAC)</t>
  </si>
  <si>
    <t>638 00 Consejo Nacional de Investigación en Salud</t>
  </si>
  <si>
    <t>136 05 Rectoría del Subsistema de Contabilidad</t>
  </si>
  <si>
    <t>751 06 Museo de Arte y Diseño Contemporáneo</t>
  </si>
  <si>
    <t>136 06 Rectoría del Subsistema de Crédito Público</t>
  </si>
  <si>
    <t>136 07 Formulación y Seguimiento de la Política Presupuestaria del Sector Público</t>
  </si>
  <si>
    <t>751 08 Casa de la Cultura de Puntarenas</t>
  </si>
  <si>
    <t>573 04 Enseñanza Especial</t>
  </si>
  <si>
    <t>758 01 Centro Nacional de la Música</t>
  </si>
  <si>
    <t>758 02 Sistema Nacional de Educación Musical</t>
  </si>
  <si>
    <t>758 03 Teatro Nacional</t>
  </si>
  <si>
    <t>758 04 Teatro Popular Melico Salazar</t>
  </si>
  <si>
    <t>758 05 Centro Costarricense de Producción Cinematográfica</t>
  </si>
  <si>
    <t>218 Ministerio de Ciencia Innovación Tecnología y Telecomunicaciones</t>
  </si>
  <si>
    <t>758 06 Centro de Producción Artística y Cultural</t>
  </si>
  <si>
    <t>Título</t>
  </si>
  <si>
    <t xml:space="preserve">(en millones de colones) </t>
  </si>
  <si>
    <t>Instrucciones</t>
  </si>
  <si>
    <t>Partida Objeto del Gasto</t>
  </si>
  <si>
    <t>Nivel de ejecución</t>
  </si>
  <si>
    <t>Presupuesto ejecutado</t>
  </si>
  <si>
    <t>TOTAL</t>
  </si>
  <si>
    <t xml:space="preserve">CND ejecutado </t>
  </si>
  <si>
    <t>Cuadro 1.3. Factores que incidieron en la ejecución del presupuesto y acciones correctivas por programa(s) o subprograma(s) 
en partidas con ejecución menor a 45,00%</t>
  </si>
  <si>
    <t>Nombre de la partida con porcentaje de ejecución menor al 45,00%</t>
  </si>
  <si>
    <t xml:space="preserve">Acciones correctivas </t>
  </si>
  <si>
    <t>Responsable(s) por programa(s) o subprograma(s) de la acción correctiva</t>
  </si>
  <si>
    <t>Servicios</t>
  </si>
  <si>
    <t>Materiales y Suministros</t>
  </si>
  <si>
    <t>…</t>
  </si>
  <si>
    <t>Al 30 de junio de 2024</t>
  </si>
  <si>
    <t>Al 30 de junio de 2023 y 2024</t>
  </si>
  <si>
    <t>Variación del gasto ejecutado 2024/2023</t>
  </si>
  <si>
    <t>Nivel de participación 2024</t>
  </si>
  <si>
    <t>Cuadro 1.2. Compromisos no devengados (CND) del 2023</t>
  </si>
  <si>
    <t xml:space="preserve">Fuente: Incluir fuente de donde se toman los datos. </t>
  </si>
  <si>
    <r>
      <rPr>
        <vertAlign val="superscript"/>
        <sz val="8"/>
        <color theme="1"/>
        <rFont val="HendersonSansW00-BasicLight"/>
      </rPr>
      <t xml:space="preserve">1/ </t>
    </r>
    <r>
      <rPr>
        <sz val="8"/>
        <color theme="1"/>
        <rFont val="HendersonSansW00-BasicLight"/>
      </rPr>
      <t xml:space="preserve">Corresponde a recursos de fuentes internas de financiamiento. 
</t>
    </r>
    <r>
      <rPr>
        <vertAlign val="superscript"/>
        <sz val="8"/>
        <color theme="1"/>
        <rFont val="HendersonSansW00-BasicLight"/>
      </rPr>
      <t>2/</t>
    </r>
    <r>
      <rPr>
        <sz val="8"/>
        <color theme="1"/>
        <rFont val="HendersonSansW00-BasicLight"/>
      </rPr>
      <t xml:space="preserve"> Corresponde al monto certificado por la Contabilidad Nacional de los compromisos no devengados (CND) del 2023.
</t>
    </r>
  </si>
  <si>
    <r>
      <t xml:space="preserve">Partida Objeto del Gasto </t>
    </r>
    <r>
      <rPr>
        <b/>
        <vertAlign val="superscript"/>
        <sz val="8"/>
        <color rgb="FFFFFFFF"/>
        <rFont val="HendersonSansW00-BasicLight"/>
      </rPr>
      <t>1/</t>
    </r>
  </si>
  <si>
    <r>
      <t xml:space="preserve">Monto del CND </t>
    </r>
    <r>
      <rPr>
        <b/>
        <vertAlign val="superscript"/>
        <sz val="8"/>
        <color theme="0"/>
        <rFont val="HendersonSansW00-BasicLight"/>
      </rPr>
      <t>2/</t>
    </r>
  </si>
  <si>
    <r>
      <t xml:space="preserve">Programa(s) o subprograma(s)  que inciden en el porcentaje de ejecución del 45,00%  </t>
    </r>
    <r>
      <rPr>
        <b/>
        <vertAlign val="superscript"/>
        <sz val="8"/>
        <color rgb="FFFFFFFF"/>
        <rFont val="HendersonSansW00-BasicBold"/>
      </rPr>
      <t>1/</t>
    </r>
  </si>
  <si>
    <t>Fuente: indicar fuente de la que se obtienen los datos.</t>
  </si>
  <si>
    <r>
      <rPr>
        <vertAlign val="superscript"/>
        <sz val="8"/>
        <color theme="1"/>
        <rFont val="HendersonSansW00-BasicLight"/>
      </rPr>
      <t>1/</t>
    </r>
    <r>
      <rPr>
        <sz val="8"/>
        <color theme="1"/>
        <rFont val="HendersonSansW00-BasicLight"/>
      </rPr>
      <t xml:space="preserve"> Se refiere a los programas o subprogramas con con un nivel de ejecución menor al 45,00%</t>
    </r>
  </si>
  <si>
    <r>
      <t xml:space="preserve">Presupuesto ejecutado </t>
    </r>
    <r>
      <rPr>
        <b/>
        <vertAlign val="superscript"/>
        <sz val="8"/>
        <color theme="0"/>
        <rFont val="HendersonSansW00-BasicLight"/>
      </rPr>
      <t>3/</t>
    </r>
  </si>
  <si>
    <r>
      <t xml:space="preserve">Presupuesto ejecutado </t>
    </r>
    <r>
      <rPr>
        <b/>
        <vertAlign val="superscript"/>
        <sz val="8"/>
        <color rgb="FFFFFFFF"/>
        <rFont val="HendersonSansW00-BasicLight"/>
      </rPr>
      <t>3/</t>
    </r>
  </si>
  <si>
    <r>
      <rPr>
        <b/>
        <sz val="8"/>
        <color theme="1"/>
        <rFont val="HendersonSansW00-BasicLight"/>
      </rPr>
      <t>Fuente</t>
    </r>
    <r>
      <rPr>
        <sz val="8"/>
        <color theme="1"/>
        <rFont val="HendersonSansW00-BasicLight"/>
      </rPr>
      <t>: Sistema Integrado de Gestión de la Administración Financiera (2023 y Liquidación Preliminar 2024).</t>
    </r>
  </si>
  <si>
    <t>Centro Gestor</t>
  </si>
  <si>
    <t>002 00 Asamblea Legislativa</t>
  </si>
  <si>
    <t>009 00 Dirección Estratégica y de Apoyo</t>
  </si>
  <si>
    <t>012 00 Fiscalización Superior de la Hacienda Pública</t>
  </si>
  <si>
    <t>808 00 Defensoría de los Habitantes República</t>
  </si>
  <si>
    <t>021 00 Administración Superior</t>
  </si>
  <si>
    <t>027 00 Información y Comunicación</t>
  </si>
  <si>
    <t>029 00 Consejo Nacional de la Persona Adulta Mayor (CONAPAM)</t>
  </si>
  <si>
    <t>031 00 Comisión Nacional de Prevención de Riesgos y Atención de Emergencias</t>
  </si>
  <si>
    <t>034 00 Administración Superior</t>
  </si>
  <si>
    <t>041 00 Dirección de Inteligencia Seguridad Nacional</t>
  </si>
  <si>
    <t>042 00 Unidad Especial de Intervención</t>
  </si>
  <si>
    <t>043 00 Instituto Costarricense sobre Drogas (ICD)</t>
  </si>
  <si>
    <t>044 00 Actividad Central</t>
  </si>
  <si>
    <t>048 00 Tribunal Administrativo Migratorio</t>
  </si>
  <si>
    <t>049 00 Desarrollo de la Comunidad</t>
  </si>
  <si>
    <t>051 00 Programación Publicitaria</t>
  </si>
  <si>
    <t>055 00 Control de Migración y Extranjería en el País</t>
  </si>
  <si>
    <t>056 00 Imprenta Nacional</t>
  </si>
  <si>
    <t>079 00 Actividad Central</t>
  </si>
  <si>
    <t>081 00 Servicio Exterior</t>
  </si>
  <si>
    <t>082 00 Política Exterior</t>
  </si>
  <si>
    <t>083 00 Cooperación Internacional</t>
  </si>
  <si>
    <t>084 00 Dirección General de Protocolo y Ceremonial Estado</t>
  </si>
  <si>
    <t>097 00 Servicios de Investigación y Represión del Narcotráfico</t>
  </si>
  <si>
    <t>088 00 Cuotas a Organismos Internacionales</t>
  </si>
  <si>
    <t>091 00 Actividades Centrales</t>
  </si>
  <si>
    <t>092 00 Actividades Comunes a los Servicios de Seguridad Ciudadana, Fronteriza, Aérea e Investigación y Represión del Narcotráfico</t>
  </si>
  <si>
    <t>093 00 Servicio de Seguridad Ciudadana</t>
  </si>
  <si>
    <t>094 00 Servicio de Seguridad Fronteriza</t>
  </si>
  <si>
    <t>095 00 Servicio de Seguridad Aérea</t>
  </si>
  <si>
    <t>096 00 Servicio de Seguridad Marítima</t>
  </si>
  <si>
    <t>134 00 Administración de Ingresos</t>
  </si>
  <si>
    <t>139 00 Hacienda Digital para el Bicentenario</t>
  </si>
  <si>
    <t>Partidas</t>
  </si>
  <si>
    <t>170 00 Secretaría Ejecutiva de Planificación Sectorial Agropecuaria (SEPSA)</t>
  </si>
  <si>
    <t>Remuneraciones</t>
  </si>
  <si>
    <t>172 00 Instituto Nacional de Innovación Tecnológica Agropecuaria (INTA)</t>
  </si>
  <si>
    <t>Intereses</t>
  </si>
  <si>
    <t>175 01 Dirección Nacional de Extensión Agropecuaria</t>
  </si>
  <si>
    <t>Activos Financieros</t>
  </si>
  <si>
    <t>175 02 Consejo Nacional De Clubes 4s</t>
  </si>
  <si>
    <t>Bienes Duraderos</t>
  </si>
  <si>
    <t>215 00 Actividades Centrales</t>
  </si>
  <si>
    <t>Transferencias Corrientes</t>
  </si>
  <si>
    <t>217 00 Mejora Regulatoria</t>
  </si>
  <si>
    <t>Transferencias de Capital</t>
  </si>
  <si>
    <t>218 00 Dirección de Calidad</t>
  </si>
  <si>
    <t>Amortización</t>
  </si>
  <si>
    <t>219 00 Dirección General Pequeña y Mediana Empresa</t>
  </si>
  <si>
    <t>Cuentas Especiales</t>
  </si>
  <si>
    <t>223 00 Protección del Consumidor</t>
  </si>
  <si>
    <t>224 00 Departamento Técnico de Apoyo (COPROCOM)</t>
  </si>
  <si>
    <t>225 00 Laboratorio Costarricense Metrología (LACOMET)</t>
  </si>
  <si>
    <t>328 00 Puertos y Regulación Marítima</t>
  </si>
  <si>
    <t>331 01 Administración Vial y Transporte Terrestre</t>
  </si>
  <si>
    <t>550 00 Definición y Planificación de la Política Educativa</t>
  </si>
  <si>
    <t>551 00 Servicios de Apoyo a la Gestión</t>
  </si>
  <si>
    <t>554 00 Infraestructura y Equipamiento del Sistema Educativo</t>
  </si>
  <si>
    <t>555 00 Aplicación de la Tecnología a la Educación</t>
  </si>
  <si>
    <t>556 00 Gestión y Evaluación de la Calidad</t>
  </si>
  <si>
    <t>557 00 Desarrollo y Coordinación Regional</t>
  </si>
  <si>
    <t>558 00 Programas de Equidad</t>
  </si>
  <si>
    <t>573 00 Implementación de la Política Educativa</t>
  </si>
  <si>
    <t>573 01 Enseñanza Preescolar, Primer y Segundo Ciclo</t>
  </si>
  <si>
    <t>573 02 Tercer Ciclo y Educación Diversificada Académica</t>
  </si>
  <si>
    <t>573 03 Tercer Ciclo Educación Diversificada Técnica</t>
  </si>
  <si>
    <t>573 05 Educación Para Jóvenes y Adultos</t>
  </si>
  <si>
    <t>729 00 Actividades Centrales</t>
  </si>
  <si>
    <t>731 00 Asuntos del Trabajo</t>
  </si>
  <si>
    <t>732 00 Empleo y Seguridad Social</t>
  </si>
  <si>
    <t>733 00 Tribunal Administrativo de la Seguridad Social</t>
  </si>
  <si>
    <t>734 00 Pensiones y Jubilaciones</t>
  </si>
  <si>
    <t>735 00 Consejo de Salud Ocupacional</t>
  </si>
  <si>
    <t>736 00 Consejo Nacional de Personas con Discapacidad (CONAPDIS)</t>
  </si>
  <si>
    <t>737 00 Fondo de Desarrollo Social y Asignaciones Familiares (FODESAF)</t>
  </si>
  <si>
    <t>749 00 Actividades Centrales</t>
  </si>
  <si>
    <t>751 04 Museo Histórico Cultural Juan Santamaria</t>
  </si>
  <si>
    <t>751 05 Museo Dr. Rafael Ángel Calderon Guardia</t>
  </si>
  <si>
    <t>751 07 Centro Cultural e Histórico José Figueres Ferrer</t>
  </si>
  <si>
    <t>753 00 Gestión y Desarrollo Cultural</t>
  </si>
  <si>
    <t>755 00 Sistema Nacional de Bibliotecas</t>
  </si>
  <si>
    <t>758 00 Promoción de las Artes</t>
  </si>
  <si>
    <t>759 00 Dirección General de Archivo Nacional</t>
  </si>
  <si>
    <t>760 00 Consejo Nacional de la Política Pública de la Persona Joven</t>
  </si>
  <si>
    <t>786 00 Actividades Centrales</t>
  </si>
  <si>
    <t>787 00 Actividades Comunes a la Atención de Personas Adscritas al Sistema Penitenciario Nacional y Prevención de la Violencia y Promoción de la Paz Social</t>
  </si>
  <si>
    <t>788 00 Actividades Comunes a la Defensa del Estado Asistencia Jurídica y Prevención, Detección y Combate de la Corrupción</t>
  </si>
  <si>
    <t>789 00 Atención de Personas Adscritas al Sistema Penitenciario Nacional</t>
  </si>
  <si>
    <t>790 00 Prevención de la Violencia y Promoción de la Paz</t>
  </si>
  <si>
    <t>791 00 Defensa del Estado y Asistencia Jurídica al Sector Público</t>
  </si>
  <si>
    <t>793 00 Prevención, Detección y Combate de la Corrupción</t>
  </si>
  <si>
    <t>794 00 Registro Nacional</t>
  </si>
  <si>
    <t>795 00 Agencia de Protección de Datos de los Habitantes</t>
  </si>
  <si>
    <t>798 00 Dirección Nacional de Notariado</t>
  </si>
  <si>
    <t>799 00 Tribunal Registral Administrativo</t>
  </si>
  <si>
    <t>800 00 Fortalecimiento de la Seguridad Ciudadana y Prevención de Violencia</t>
  </si>
  <si>
    <t>811 00 Proyección de la Comunidad</t>
  </si>
  <si>
    <t>814 00 Actividades Centrales</t>
  </si>
  <si>
    <t>815 00 Ordenamiento Territorial</t>
  </si>
  <si>
    <t>792 00 Actividades Centrales</t>
  </si>
  <si>
    <t>796 00 Política Comercial Externa</t>
  </si>
  <si>
    <t>797 00 Programa de Integración Fronteriza</t>
  </si>
  <si>
    <t>856 00 Actividades Centrales</t>
  </si>
  <si>
    <t>857 00 Planificación, Seguimiento y Evaluación del Desarrollo</t>
  </si>
  <si>
    <t>858 00 Sistema de Inversión Pública</t>
  </si>
  <si>
    <t>859 00 Gestión de la Cooperación Internacional</t>
  </si>
  <si>
    <t>860 00 Fortalecimiento de la Gestión Pública</t>
  </si>
  <si>
    <t>861 00 Transferencias</t>
  </si>
  <si>
    <t>893 00 Coordinación y Desarrollo Científico y Tecnológico</t>
  </si>
  <si>
    <t>894 00 Innovación y Capital Humano para la Competitividad</t>
  </si>
  <si>
    <t>899 00 Rectoría del sector Telecomunicaciones</t>
  </si>
  <si>
    <t>879 00 Actividades Centrales</t>
  </si>
  <si>
    <t>880 00 Sistema Nacional de Áreas de Conservación (SINAC)</t>
  </si>
  <si>
    <t>881 00 Fondo Nacional de Financiamiento Forestal (FONAFIFO)</t>
  </si>
  <si>
    <t>882 00 Comisión Nacional para la Gestión de la Biodiversidad (CONAGEBIO)</t>
  </si>
  <si>
    <t>883 00 Tribunal Ambiental Administrativo</t>
  </si>
  <si>
    <t>884 00 Comisión de Ordenamiento y Manejo de la Cuenta Alta del Río Reventazón (COMCURE)</t>
  </si>
  <si>
    <t>887 00 Dirección de Agua</t>
  </si>
  <si>
    <t>888 00 Instituto Meteorológico Nacional (IMN)</t>
  </si>
  <si>
    <t>889 00 Secretaría Técnica Nacional Ambiental (SETENA)</t>
  </si>
  <si>
    <t>890 00 Regulación, Control y Fiscalización de la Energía a Nivel Nacional</t>
  </si>
  <si>
    <t>897 00 Planificación Energética Nacional</t>
  </si>
  <si>
    <t>898 00 Geología y Minas</t>
  </si>
  <si>
    <t>825 00 Servicio de la Deuda Pública</t>
  </si>
  <si>
    <t>231 Regímenes de Pensiones</t>
  </si>
  <si>
    <t>743 00 Regímenes de Pensiones</t>
  </si>
  <si>
    <t>900 00 Partidas Específicas Provincia de San José</t>
  </si>
  <si>
    <t>901 00 Partidas Específicas Provincia de Alajuela</t>
  </si>
  <si>
    <t>902 00 Partidas Específicas Provincia de Cartago</t>
  </si>
  <si>
    <t>903 00 Partidas Específicas Provincia de Heredia</t>
  </si>
  <si>
    <t>904 00 Partidas Específicas Provincia de Guanacaste</t>
  </si>
  <si>
    <t>905 00 Partidas Específicas Provincia de Puntarenas</t>
  </si>
  <si>
    <t>906 00 Partidas Específicas Provincia de Limón</t>
  </si>
  <si>
    <t>926 00 Dirección y Administración</t>
  </si>
  <si>
    <t>927 00 Servicio Jurisdiccional</t>
  </si>
  <si>
    <t>928 00 Servicio de Investigación Judicial</t>
  </si>
  <si>
    <t>929 00 Servicio Ejercicio de la Acción Penal Pública</t>
  </si>
  <si>
    <t>930 00 Servicio Defensa Pública</t>
  </si>
  <si>
    <t>950 00 Servicio de Atención y Protección de Víctimas y Testigos</t>
  </si>
  <si>
    <t>951 00 Administración del Fondo de Jubilaciones y Pensiones del Poder Judicial</t>
  </si>
  <si>
    <t>850 01 Tribunal Supremo de Elecciones</t>
  </si>
  <si>
    <t>850 02 Organización de Elecciones</t>
  </si>
  <si>
    <t>025 00 Tribunal de Servicio Civil</t>
  </si>
  <si>
    <t>862 00 Dirección General de Servicio Civil</t>
  </si>
  <si>
    <t>Entidad CP</t>
  </si>
  <si>
    <t>Ejercicio</t>
  </si>
  <si>
    <t>Posicion presupuestaria</t>
  </si>
  <si>
    <t>Fondos</t>
  </si>
  <si>
    <t>Clasif.Economica</t>
  </si>
  <si>
    <t>Clasif.Funcional</t>
  </si>
  <si>
    <t>Descripcion</t>
  </si>
  <si>
    <t>Descripcion1</t>
  </si>
  <si>
    <t>Ley de Presupuesto</t>
  </si>
  <si>
    <t>Presupuesto Actual</t>
  </si>
  <si>
    <t>Cuota Liberacion</t>
  </si>
  <si>
    <t>Solicitado</t>
  </si>
  <si>
    <t>Comprometido</t>
  </si>
  <si>
    <t>Recep.Mercancias</t>
  </si>
  <si>
    <t>Devengado</t>
  </si>
  <si>
    <t>Pagado</t>
  </si>
  <si>
    <t>Pagado Mensual</t>
  </si>
  <si>
    <t>Gasto Efectivo</t>
  </si>
  <si>
    <t>Gasto Total</t>
  </si>
  <si>
    <t>Disp. Liberacion</t>
  </si>
  <si>
    <t>Disp. Presupuesto</t>
  </si>
  <si>
    <t>Disp. Provisional</t>
  </si>
  <si>
    <t>Disp. Bloqueo</t>
  </si>
  <si>
    <t>Bloqueo</t>
  </si>
  <si>
    <t>Rebajas Preliminares</t>
  </si>
  <si>
    <t>Aumentos Preliminares</t>
  </si>
  <si>
    <t>Rebajas Contabilizadas</t>
  </si>
  <si>
    <t>Aumentos Contabilizadas</t>
  </si>
  <si>
    <t>Titulo</t>
  </si>
  <si>
    <t>Partida</t>
  </si>
  <si>
    <t>Grupo Obj</t>
  </si>
  <si>
    <t>Obj_Gasto</t>
  </si>
  <si>
    <t>Identificador Partida</t>
  </si>
  <si>
    <t>Clasif.Institucional</t>
  </si>
  <si>
    <t>Cédula</t>
  </si>
  <si>
    <t>Periodo</t>
  </si>
  <si>
    <t>Descripcion2</t>
  </si>
  <si>
    <t>Descripcion3</t>
  </si>
  <si>
    <t>Descrip. partida</t>
  </si>
  <si>
    <t>Descrip. Grupo Objeto gasto</t>
  </si>
  <si>
    <t>Descrip. Objeto gasto</t>
  </si>
  <si>
    <t>Clase Fuente</t>
  </si>
  <si>
    <t>Descrip Fuente</t>
  </si>
  <si>
    <t>-</t>
  </si>
  <si>
    <t>Factor</t>
  </si>
  <si>
    <r>
      <t>Cuadro 1.1. Ejecución financiera por clasificación objeto del gasto</t>
    </r>
    <r>
      <rPr>
        <b/>
        <vertAlign val="superscript"/>
        <sz val="10"/>
        <color theme="1"/>
        <rFont val="HendersonSansW00-BasicLight"/>
      </rPr>
      <t>1/</t>
    </r>
  </si>
  <si>
    <t>Completo</t>
  </si>
  <si>
    <t>Liquidación Presupuestaria 2023</t>
  </si>
  <si>
    <t>Automático</t>
  </si>
  <si>
    <t>Pendiente</t>
  </si>
  <si>
    <t>Ejecución financiera por clasificación objeto del gasto</t>
  </si>
  <si>
    <t>Apartado Financiero</t>
  </si>
  <si>
    <t>Cuadro 1.1</t>
  </si>
  <si>
    <t>Cuadro 1.2</t>
  </si>
  <si>
    <t>Cuadro 1.3</t>
  </si>
  <si>
    <t>Compromisos no devengados (CND) del 2023</t>
  </si>
  <si>
    <t>Liquidación Presupuestaria 2024</t>
  </si>
  <si>
    <t>Factores que incidieron en la ejecución del presupuesto y acciones correctivas
por programa(s) o subprograma(s) en partidas con ejecución menor a 45,00%</t>
  </si>
  <si>
    <t>Instrumento para el Informe de Seguimiento Semestral 2024</t>
  </si>
  <si>
    <t>Observaciones</t>
  </si>
  <si>
    <r>
      <t>Presupuesto
al 30 de Junio</t>
    </r>
    <r>
      <rPr>
        <b/>
        <vertAlign val="superscript"/>
        <sz val="8"/>
        <color theme="0"/>
        <rFont val="HendersonSansW00-BasicLight"/>
      </rPr>
      <t>2/</t>
    </r>
  </si>
  <si>
    <r>
      <rPr>
        <vertAlign val="superscript"/>
        <sz val="8"/>
        <color theme="1"/>
        <rFont val="HendersonSansW00-BasicLight"/>
      </rPr>
      <t xml:space="preserve">1/ </t>
    </r>
    <r>
      <rPr>
        <sz val="8"/>
        <color theme="1"/>
        <rFont val="HendersonSansW00-BasicLight"/>
      </rPr>
      <t xml:space="preserve">Corresponde a recursos de fuentes internas de financiamiento. 
</t>
    </r>
    <r>
      <rPr>
        <vertAlign val="superscript"/>
        <sz val="8"/>
        <color theme="1"/>
        <rFont val="HendersonSansW00-BasicLight"/>
      </rPr>
      <t xml:space="preserve">2/ </t>
    </r>
    <r>
      <rPr>
        <sz val="8"/>
        <color theme="1"/>
        <rFont val="HendersonSansW00-BasicLight"/>
      </rPr>
      <t xml:space="preserve">Corresponde al presupuesto al 30 de junio del 2023 y 2024, que incluye las modificaciones presupuestarias realizadas durante esos períodos.
</t>
    </r>
    <r>
      <rPr>
        <vertAlign val="superscript"/>
        <sz val="8"/>
        <color theme="1"/>
        <rFont val="HendersonSansW00-BasicLight"/>
      </rPr>
      <t>3/</t>
    </r>
    <r>
      <rPr>
        <sz val="8"/>
        <color theme="1"/>
        <rFont val="HendersonSansW00-BasicLight"/>
      </rPr>
      <t xml:space="preserve"> Se refiere al devengado, que consiste en el reconocimiento del gasto por la recepción a conformidad, por parte del órgano respectivo, de cualquier clase de bien y servicios contratados o consumidos, durante el primer semestre del ejercicio económico, independientemente de cuando se efectúe el pago de la obligación.</t>
    </r>
  </si>
  <si>
    <t>Presupuesto al 30 de Junio</t>
  </si>
  <si>
    <t>PEJC</t>
  </si>
  <si>
    <t>2023</t>
  </si>
  <si>
    <t>20203400</t>
  </si>
  <si>
    <t>E-00101</t>
  </si>
  <si>
    <t>001</t>
  </si>
  <si>
    <t>1111</t>
  </si>
  <si>
    <t>SUELDOS P/ C. FIJOS</t>
  </si>
  <si>
    <t>SUELDOS PARA CARGOS FIJOS</t>
  </si>
  <si>
    <t>202</t>
  </si>
  <si>
    <t>0</t>
  </si>
  <si>
    <t>00101</t>
  </si>
  <si>
    <t/>
  </si>
  <si>
    <t>0-REMUNERACIONES</t>
  </si>
  <si>
    <t>REMUNERACIONES BASICAS</t>
  </si>
  <si>
    <t>INTERNOS</t>
  </si>
  <si>
    <t>001-Ingresos Corrientes</t>
  </si>
  <si>
    <t>E-00201</t>
  </si>
  <si>
    <t>TIEMPO EXTRAORD.</t>
  </si>
  <si>
    <t>TIEMPO EXTRAORDINARIO</t>
  </si>
  <si>
    <t>002</t>
  </si>
  <si>
    <t>00201</t>
  </si>
  <si>
    <t>REMUNERACIONES EVENTUALES</t>
  </si>
  <si>
    <t>E-00301</t>
  </si>
  <si>
    <t>RETRIB AÑOS SERVIDOS</t>
  </si>
  <si>
    <t>RETRIBUCION POR AÑOS SERVIDOS</t>
  </si>
  <si>
    <t>003</t>
  </si>
  <si>
    <t>00301</t>
  </si>
  <si>
    <t>INCENTIVOS SALARIALES</t>
  </si>
  <si>
    <t>E-00302</t>
  </si>
  <si>
    <t>REST. EJERC LIB PROF</t>
  </si>
  <si>
    <t>RESTRICCION AL EJERCICIO LIBERAL DE LA PROFESION</t>
  </si>
  <si>
    <t>00302</t>
  </si>
  <si>
    <t>E-00303</t>
  </si>
  <si>
    <t>DECIMOTERCER MES</t>
  </si>
  <si>
    <t>00303</t>
  </si>
  <si>
    <t>E-00304</t>
  </si>
  <si>
    <t>SALARIO ESCOLAR</t>
  </si>
  <si>
    <t>00304</t>
  </si>
  <si>
    <t>E-00399</t>
  </si>
  <si>
    <t>OTROS INCENT SALAR.</t>
  </si>
  <si>
    <t>OTROS INCENTIVOS SALARIALES</t>
  </si>
  <si>
    <t>00399</t>
  </si>
  <si>
    <t>E0040120003400</t>
  </si>
  <si>
    <t>1112</t>
  </si>
  <si>
    <t>CCSS CONT.PAT S.SALU</t>
  </si>
  <si>
    <t>CCSS CONTRIBUCION PATRONAL SEGURO SALUD</t>
  </si>
  <si>
    <t>004</t>
  </si>
  <si>
    <t>00401</t>
  </si>
  <si>
    <t>200</t>
  </si>
  <si>
    <t>(CONTRIBUCION PATRONAL SEGURO DE SALUD, SEGUN</t>
  </si>
  <si>
    <t>LEY NO. 17 DEL 22 DE OCTUBRE DE 1943, LEY</t>
  </si>
  <si>
    <t>CONTRIB. PATRONALES AL DES. Y LA SEGURIDAD SOCIAL</t>
  </si>
  <si>
    <t>CONTRIB. PATRONAL AL SEGURO DE SALUD DE LA C.C.S.S</t>
  </si>
  <si>
    <t>E0040520003400</t>
  </si>
  <si>
    <t>BPDC</t>
  </si>
  <si>
    <t>BANCO POPULAR Y DE DESARROLLO COMUNAL. (BPDC)</t>
  </si>
  <si>
    <t>00405</t>
  </si>
  <si>
    <t>(SEGUN LEY NO. 4351 DEL 11 DE JULIO DE 1969, LEY</t>
  </si>
  <si>
    <t>ORGANICA DEL B.P.D.C.).</t>
  </si>
  <si>
    <t>CONTRIB. PATR. AL BANCO POPULAR Y DE DES. COMUNAL</t>
  </si>
  <si>
    <t>E0050120003400</t>
  </si>
  <si>
    <t>CCSS CONT.PAT S.PENS</t>
  </si>
  <si>
    <t>CCSS CONTRIBUCION PATRONAL SEGURO PENSIONES</t>
  </si>
  <si>
    <t>005</t>
  </si>
  <si>
    <t>00501</t>
  </si>
  <si>
    <t>(CONTRIBUCION PATRONAL SEGURO DE PENSIONES,</t>
  </si>
  <si>
    <t>SEGUN LEY NO. 17 DEL 22 DE OCTUBRE DE 1943, LEY</t>
  </si>
  <si>
    <t>CONTRIB PATRONALES A FOND PENS Y OTROS FOND CAPIT.</t>
  </si>
  <si>
    <t>CONTRIB. PATR. AL SEGURO DE PENSIONES DE C.C.S.S.</t>
  </si>
  <si>
    <t>E0050220003400</t>
  </si>
  <si>
    <t>CCSS APO.PAT.REG.PEN</t>
  </si>
  <si>
    <t>CCSS APORTE PATRONAL REGIMEN PENSIONES</t>
  </si>
  <si>
    <t>00502</t>
  </si>
  <si>
    <t>(APORTE PATRONAL AL REGIMEN DE PENSIONES, SEGUN</t>
  </si>
  <si>
    <t>LEY DE PROTECCION AL TRABAJADOR NO. 7983 DEL 16</t>
  </si>
  <si>
    <t>APORTE PATR. REGIMEN OBLIG. DE PENSIONES COMPLEM.</t>
  </si>
  <si>
    <t>E0050320003400</t>
  </si>
  <si>
    <t>CCSS APO.PAT.FON.CAP</t>
  </si>
  <si>
    <t>CCSS APORTE PATRONAL FONDO CAPITALIZACION LABORAL</t>
  </si>
  <si>
    <t>00503</t>
  </si>
  <si>
    <t>(APORTE PATRONAL AL FONDO DE CAPITALIZACION</t>
  </si>
  <si>
    <t>LABORAL, SEGUN LEY DE PROTECCION AL TRABAJADOR</t>
  </si>
  <si>
    <t>APORTE PATRONAL AL FONDO DE CAPITALIZACION LABORAL</t>
  </si>
  <si>
    <t>E0050520003400</t>
  </si>
  <si>
    <t>ASOC.SOLID. FUNCIONA</t>
  </si>
  <si>
    <t>ASOCIACION SOLIDARISTA DE FUNCIONARIOS DE LA</t>
  </si>
  <si>
    <t>00505</t>
  </si>
  <si>
    <t>PRESIDENCIA DE LA REPUBLICA Y MINISTERIO DE LA</t>
  </si>
  <si>
    <t>PRESIDENCIA. (APORTE PATRONAL SEGUN LEY DE</t>
  </si>
  <si>
    <t>CONTRIB. PATR. A FONDOS ADMIN. POR ENTES PRIV.</t>
  </si>
  <si>
    <t>E-10101</t>
  </si>
  <si>
    <t>1120</t>
  </si>
  <si>
    <t>ALQ EDIF, LOC.Y TERR</t>
  </si>
  <si>
    <t>ALQUILER DE EDIFICIOS, LOCALES Y TERRENOS</t>
  </si>
  <si>
    <t>1</t>
  </si>
  <si>
    <t>101</t>
  </si>
  <si>
    <t>10101</t>
  </si>
  <si>
    <t>1-SERVICIOS</t>
  </si>
  <si>
    <t>ALQUILERES</t>
  </si>
  <si>
    <t>E-10102</t>
  </si>
  <si>
    <t>ALQ DE MAQ, EQ Y MOB</t>
  </si>
  <si>
    <t>ALQUILER DE MAQUINARIA, EQUIPO Y MOBILIARIO</t>
  </si>
  <si>
    <t>10102</t>
  </si>
  <si>
    <t>E-10201</t>
  </si>
  <si>
    <t>SERV.AGUA Y ALCANT.</t>
  </si>
  <si>
    <t>SERVICIO DE AGUA Y ALCANTARILLADO</t>
  </si>
  <si>
    <t>102</t>
  </si>
  <si>
    <t>10201</t>
  </si>
  <si>
    <t>SERVICIOS BASICOS</t>
  </si>
  <si>
    <t>E-10202</t>
  </si>
  <si>
    <t>SERV ENERGÍA ELÉCT</t>
  </si>
  <si>
    <t>SERVICIO DE ENERGIA ELECTRICA</t>
  </si>
  <si>
    <t>10202</t>
  </si>
  <si>
    <t>E-10203</t>
  </si>
  <si>
    <t>SERVICIO DE CORREO</t>
  </si>
  <si>
    <t>10203</t>
  </si>
  <si>
    <t>E-10204</t>
  </si>
  <si>
    <t>SERV.TELECOMUNIC.</t>
  </si>
  <si>
    <t>SERVICIO DE TELECOMUNICACIONES</t>
  </si>
  <si>
    <t>10204</t>
  </si>
  <si>
    <t>E-10299</t>
  </si>
  <si>
    <t>OTROS SERV.BÁSICOS</t>
  </si>
  <si>
    <t>OTROS SERVICIOS BASICOS</t>
  </si>
  <si>
    <t>10299</t>
  </si>
  <si>
    <t>E-10301</t>
  </si>
  <si>
    <t>INFORMACIÓN</t>
  </si>
  <si>
    <t>INFORMACION</t>
  </si>
  <si>
    <t>103</t>
  </si>
  <si>
    <t>10301</t>
  </si>
  <si>
    <t>SERVICIOS COMERCIALES Y FINANCIEROS</t>
  </si>
  <si>
    <t>E-10303</t>
  </si>
  <si>
    <t>IMP., ENCUAD Y OTROS</t>
  </si>
  <si>
    <t>IMPRESION, ENCUADERNACION Y OTROS</t>
  </si>
  <si>
    <t>10303</t>
  </si>
  <si>
    <t>E-10306</t>
  </si>
  <si>
    <t>COM G.P.S.FIN Y COM.</t>
  </si>
  <si>
    <t>COMIS. Y GASTOS POR SERV. FINANCIEROS Y</t>
  </si>
  <si>
    <t>10306</t>
  </si>
  <si>
    <t>COMERCIAL.</t>
  </si>
  <si>
    <t>E-10307</t>
  </si>
  <si>
    <t>SERV TECNOLOG. INF.</t>
  </si>
  <si>
    <t>SERVICIOS DE TECNOLOGIAS DE INFORMACION</t>
  </si>
  <si>
    <t>10307</t>
  </si>
  <si>
    <t>E-10406</t>
  </si>
  <si>
    <t>SERVICIOS GENERALES</t>
  </si>
  <si>
    <t>104</t>
  </si>
  <si>
    <t>10406</t>
  </si>
  <si>
    <t>SERVICIOS DE GESTION Y APOYO</t>
  </si>
  <si>
    <t>E-10499</t>
  </si>
  <si>
    <t>OTROS SERV.GEST.APOY</t>
  </si>
  <si>
    <t>OTROS SERVICIOS DE GESTION Y APOYO</t>
  </si>
  <si>
    <t>10499</t>
  </si>
  <si>
    <t>E-10501</t>
  </si>
  <si>
    <t>TRANSP.DENT.DEL PAÍS</t>
  </si>
  <si>
    <t>TRANSPORTE DENTRO DEL PAIS</t>
  </si>
  <si>
    <t>105</t>
  </si>
  <si>
    <t>10501</t>
  </si>
  <si>
    <t>GASTOS DE VIAJE Y DE TRANSPORTE</t>
  </si>
  <si>
    <t>E-10502</t>
  </si>
  <si>
    <t>VIÁTICOS DENTRO PAÍS</t>
  </si>
  <si>
    <t>VIATICOS DENTRO DEL PAIS</t>
  </si>
  <si>
    <t>10502</t>
  </si>
  <si>
    <t>E-10503</t>
  </si>
  <si>
    <t>TRANSPORTE EN EL EXT</t>
  </si>
  <si>
    <t>TRANSPORTE EN EL EXTERIOR</t>
  </si>
  <si>
    <t>10503</t>
  </si>
  <si>
    <t>E-10504</t>
  </si>
  <si>
    <t>VIÁTICOS EN EXTERIOR</t>
  </si>
  <si>
    <t>VIATICOS EN EL EXTERIOR</t>
  </si>
  <si>
    <t>10504</t>
  </si>
  <si>
    <t>E-10601</t>
  </si>
  <si>
    <t>SEGUROS</t>
  </si>
  <si>
    <t>106</t>
  </si>
  <si>
    <t>10601</t>
  </si>
  <si>
    <t>SEGUROS, REASEGUROS Y OTRAS OBLIGACIONES</t>
  </si>
  <si>
    <t>E-10701</t>
  </si>
  <si>
    <t>ACTIV. CAPACITACIÓN</t>
  </si>
  <si>
    <t>ACTIVIDADES DE CAPACITACION</t>
  </si>
  <si>
    <t>107</t>
  </si>
  <si>
    <t>10701</t>
  </si>
  <si>
    <t>CAPACITACION Y PROTOCOLO</t>
  </si>
  <si>
    <t>E-10801</t>
  </si>
  <si>
    <t>MANT.EDIF.,LOC.YTERR</t>
  </si>
  <si>
    <t>MANTENIMIENTO DE EDIFICIOS, LOCALES Y TERRENOS</t>
  </si>
  <si>
    <t>108</t>
  </si>
  <si>
    <t>10801</t>
  </si>
  <si>
    <t>MANTENIMIENTO Y REPARACION</t>
  </si>
  <si>
    <t>E-10804</t>
  </si>
  <si>
    <t>MANT.Y REP.M.EQ.PROD</t>
  </si>
  <si>
    <t>MANT. Y REPARACION DE MAQUINARIA Y EQUIPO DE</t>
  </si>
  <si>
    <t>10804</t>
  </si>
  <si>
    <t>PROD.</t>
  </si>
  <si>
    <t>E-10805</t>
  </si>
  <si>
    <t>MANT.Y REP.EQ.TRANSP</t>
  </si>
  <si>
    <t>MANT. Y REPARACION DE EQUIPO DE TRANSPORTE</t>
  </si>
  <si>
    <t>10805</t>
  </si>
  <si>
    <t>E-10807</t>
  </si>
  <si>
    <t>MANT.Y REP.EQ.MOB.OF</t>
  </si>
  <si>
    <t>MANT. Y REPARACION DE EQUIPO Y MOBILIARIO DE</t>
  </si>
  <si>
    <t>10807</t>
  </si>
  <si>
    <t>OFIC.</t>
  </si>
  <si>
    <t>E-10899</t>
  </si>
  <si>
    <t>MANT.Y REP.OTROS EQ.</t>
  </si>
  <si>
    <t>MANTENIMIENTO Y REPARACION DE OTROS EQUIPOS</t>
  </si>
  <si>
    <t>10899</t>
  </si>
  <si>
    <t>E-19905</t>
  </si>
  <si>
    <t>DEDUCIBLES</t>
  </si>
  <si>
    <t>199</t>
  </si>
  <si>
    <t>19905</t>
  </si>
  <si>
    <t>SERVICIOS DIVERSOS</t>
  </si>
  <si>
    <t>E-20101</t>
  </si>
  <si>
    <t>COMB Y LUBRICANTES</t>
  </si>
  <si>
    <t>COMBUSTIBLES Y LUBRICANTES</t>
  </si>
  <si>
    <t>2</t>
  </si>
  <si>
    <t>201</t>
  </si>
  <si>
    <t>20101</t>
  </si>
  <si>
    <t>2-MATERIALES Y SUMINISTROS</t>
  </si>
  <si>
    <t>PRODUCTOS QUIMICOS Y CONEXOS</t>
  </si>
  <si>
    <t>E-20104</t>
  </si>
  <si>
    <t>TINTAS, PINT.Y DILUY</t>
  </si>
  <si>
    <t>TINTAS, PINTURAS Y DILUYENTES</t>
  </si>
  <si>
    <t>20104</t>
  </si>
  <si>
    <t>E-20199</t>
  </si>
  <si>
    <t>OTR.PROD.QUÍM YCONEX</t>
  </si>
  <si>
    <t>OTROS PRODUCTOS QUIMICOS Y CONEXOS</t>
  </si>
  <si>
    <t>20199</t>
  </si>
  <si>
    <t>E-20203</t>
  </si>
  <si>
    <t>ALIMENTOS Y BEBIDAS</t>
  </si>
  <si>
    <t>20203</t>
  </si>
  <si>
    <t>ALIMENTOS Y PRODUCTOS AGROPECUARIOS</t>
  </si>
  <si>
    <t>E-20301</t>
  </si>
  <si>
    <t>MATERIALES YPROD MET</t>
  </si>
  <si>
    <t>MATERIALES Y PRODUCTOS METALICOS</t>
  </si>
  <si>
    <t>203</t>
  </si>
  <si>
    <t>20301</t>
  </si>
  <si>
    <t>MATERIALES Y PROD DE USO EN LA CONSTRUC Y MANT.</t>
  </si>
  <si>
    <t>E-20302</t>
  </si>
  <si>
    <t>MAT Y PROD.MIN.Y ASF</t>
  </si>
  <si>
    <t>MATERIALES Y PRODUCTOS MINERALES Y ASFALTICOS</t>
  </si>
  <si>
    <t>20302</t>
  </si>
  <si>
    <t>E-20303</t>
  </si>
  <si>
    <t>MADERA Y SUS DERIV</t>
  </si>
  <si>
    <t>MADERA Y SUS DERIVADOS</t>
  </si>
  <si>
    <t>20303</t>
  </si>
  <si>
    <t>E-20304</t>
  </si>
  <si>
    <t>MAT.YPROD.ELÉC,TEL.C</t>
  </si>
  <si>
    <t>MAT. Y PROD. ELECTRICOS, TELEFONICOS Y DE COMPUTO</t>
  </si>
  <si>
    <t>20304</t>
  </si>
  <si>
    <t>E-20399</t>
  </si>
  <si>
    <t>OTR.MAT.YP.USO CONST</t>
  </si>
  <si>
    <t>OTROS MAT. Y PROD.DE USO EN LA CONSTRU. Y</t>
  </si>
  <si>
    <t>20399</t>
  </si>
  <si>
    <t>MANTENIM</t>
  </si>
  <si>
    <t>E-20401</t>
  </si>
  <si>
    <t>HERRAM.E INSTRUMENTO</t>
  </si>
  <si>
    <t>HERRAMIENTAS E INSTRUMENTOS</t>
  </si>
  <si>
    <t>204</t>
  </si>
  <si>
    <t>20401</t>
  </si>
  <si>
    <t>HERRAMIENTAS, REPUESTOS Y ACCESORIOS</t>
  </si>
  <si>
    <t>E-20402</t>
  </si>
  <si>
    <t>REP.Y ACCESORIOS</t>
  </si>
  <si>
    <t>REPUESTOS Y ACCESORIOS</t>
  </si>
  <si>
    <t>20402</t>
  </si>
  <si>
    <t>E-29901</t>
  </si>
  <si>
    <t>ÚT.Y MAT.OF.Y COMP.</t>
  </si>
  <si>
    <t>UTILES Y MATERIALES DE OFICINA Y COMPUTO</t>
  </si>
  <si>
    <t>299</t>
  </si>
  <si>
    <t>29901</t>
  </si>
  <si>
    <t>UTILES, MATERIALES Y SUMINISTROS DIVERSOS</t>
  </si>
  <si>
    <t>E-29903</t>
  </si>
  <si>
    <t>PROD.PAPEL,CART.EIMP</t>
  </si>
  <si>
    <t>PRODUCTOS DE PAPEL, CARTON E IMPRESOS</t>
  </si>
  <si>
    <t>29903</t>
  </si>
  <si>
    <t>E-29904</t>
  </si>
  <si>
    <t>TEXTILES Y VESTUARIO</t>
  </si>
  <si>
    <t>29904</t>
  </si>
  <si>
    <t>E-29905</t>
  </si>
  <si>
    <t>ÚTILES Y MATER.LIMP</t>
  </si>
  <si>
    <t>UTILES Y MATERIALES DE LIMPIEZA</t>
  </si>
  <si>
    <t>29905</t>
  </si>
  <si>
    <t>E-29906</t>
  </si>
  <si>
    <t>ÚTILES YMAT.RESG.SEG</t>
  </si>
  <si>
    <t>UTILES Y MATERIALES DE RESGUARDO Y SEGURIDAD</t>
  </si>
  <si>
    <t>29906</t>
  </si>
  <si>
    <t>E-29999</t>
  </si>
  <si>
    <t>OTR.UT,MAT Y SUM.DIV</t>
  </si>
  <si>
    <t>OTROS UTILES, MATERIALES Y SUMINISTROS DIVERSOS</t>
  </si>
  <si>
    <t>29999</t>
  </si>
  <si>
    <t>E-50103</t>
  </si>
  <si>
    <t>280</t>
  </si>
  <si>
    <t>2210</t>
  </si>
  <si>
    <t>EQ. DE COMUNICACIÓN</t>
  </si>
  <si>
    <t>EQUIPO DE COMUNICACION</t>
  </si>
  <si>
    <t>5</t>
  </si>
  <si>
    <t>501</t>
  </si>
  <si>
    <t>50103</t>
  </si>
  <si>
    <t>5-BIENES DURADEROS</t>
  </si>
  <si>
    <t>MAQUINARIA, EQUIPO Y MOBILIARIO</t>
  </si>
  <si>
    <t>280-Títulos Valores Deuda Interna</t>
  </si>
  <si>
    <t>E-50104</t>
  </si>
  <si>
    <t>EQUIPO Y MOB. OFIC.</t>
  </si>
  <si>
    <t>EQUIPO Y MOBILIARIO DE OFICINA</t>
  </si>
  <si>
    <t>50104</t>
  </si>
  <si>
    <t>E-50105</t>
  </si>
  <si>
    <t>EQUIPO DE CÓMPUTO</t>
  </si>
  <si>
    <t>EQUIPO Y PROGRAMAS DE COMPUTO</t>
  </si>
  <si>
    <t>50105</t>
  </si>
  <si>
    <t>E-59903</t>
  </si>
  <si>
    <t>2240</t>
  </si>
  <si>
    <t>BIENES INTANGIBLES</t>
  </si>
  <si>
    <t>599</t>
  </si>
  <si>
    <t>59903</t>
  </si>
  <si>
    <t>BIENES DURADEROS DIVERSOS</t>
  </si>
  <si>
    <t>E6010320003400</t>
  </si>
  <si>
    <t>1310</t>
  </si>
  <si>
    <t>CCSS CONT.EST S.PENS</t>
  </si>
  <si>
    <t>CCSS CONTRIBUCION ESTATAL SEGURO PENSIONES</t>
  </si>
  <si>
    <t>6</t>
  </si>
  <si>
    <t>601</t>
  </si>
  <si>
    <t>60103</t>
  </si>
  <si>
    <t>(CONTRIBUCION ESTATAL AL SEGURO DE PENSIONES,</t>
  </si>
  <si>
    <t>6-TRANSFERENCIAS CORRIENTES</t>
  </si>
  <si>
    <t>TRANSFERENCIAS CORRIENTES AL SECTOR PUBLICO</t>
  </si>
  <si>
    <t>TRANSF. CORRIENTES A INS. DESCENTRALIZADAS NO EMP.</t>
  </si>
  <si>
    <t>E6010320203400</t>
  </si>
  <si>
    <t>CCSS CONT.EST S.SALU</t>
  </si>
  <si>
    <t>CCSS CONTRIBUCION ESTATAL SEGURO SALUD</t>
  </si>
  <si>
    <t>(CONTRIBUCION ESTATAL AL SEGURO DE SALUD, SEGUN</t>
  </si>
  <si>
    <t>E-60301</t>
  </si>
  <si>
    <t>1320</t>
  </si>
  <si>
    <t>PRESTACIONES LEGALES</t>
  </si>
  <si>
    <t>603</t>
  </si>
  <si>
    <t>60301</t>
  </si>
  <si>
    <t>PRESTACIONES</t>
  </si>
  <si>
    <t>E-60399</t>
  </si>
  <si>
    <t>OTRAS PRESTACIONES</t>
  </si>
  <si>
    <t>60399</t>
  </si>
  <si>
    <t>20204100</t>
  </si>
  <si>
    <t>E-00203</t>
  </si>
  <si>
    <t>DISPONIBILIDAD LAB.</t>
  </si>
  <si>
    <t>DISPONIBILIDAD LABORAL</t>
  </si>
  <si>
    <t>00203</t>
  </si>
  <si>
    <t>E0040120004100</t>
  </si>
  <si>
    <t>E0040520004100</t>
  </si>
  <si>
    <t>E0050120004100</t>
  </si>
  <si>
    <t>E0050220004100</t>
  </si>
  <si>
    <t>E0050320004100</t>
  </si>
  <si>
    <t>E-10103</t>
  </si>
  <si>
    <t>ALQ. EQ. DE COMPUTO</t>
  </si>
  <si>
    <t>ALQUILER DE EQUIPO DE COMPUTO</t>
  </si>
  <si>
    <t>10103</t>
  </si>
  <si>
    <t>E-10806</t>
  </si>
  <si>
    <t>MANT.Y REP.EQ.COMUNI</t>
  </si>
  <si>
    <t>MANT. Y REPARACION DE EQUIPO DE COMUNICAC.</t>
  </si>
  <si>
    <t>10806</t>
  </si>
  <si>
    <t>E-10808</t>
  </si>
  <si>
    <t>MANT.YREP.EQ.C.S.INF</t>
  </si>
  <si>
    <t>MANT. Y REP. DE EQUIPO DE COMPUTO Y  SIST. DE</t>
  </si>
  <si>
    <t>10808</t>
  </si>
  <si>
    <t>INF.</t>
  </si>
  <si>
    <t>E-20102</t>
  </si>
  <si>
    <t>PROD FARMAC Y MEDIC.</t>
  </si>
  <si>
    <t>PRODUCTOS FARMACEUTICOS Y MEDICINALES</t>
  </si>
  <si>
    <t>20102</t>
  </si>
  <si>
    <t>E-20306</t>
  </si>
  <si>
    <t>MAT. Y PROD PLÁSTICO</t>
  </si>
  <si>
    <t>MATERIALES Y PRODUCTOS DE PLASTICO</t>
  </si>
  <si>
    <t>20306</t>
  </si>
  <si>
    <t>E-29902</t>
  </si>
  <si>
    <t>UT.Y MAT.MÉD,H.Y INV</t>
  </si>
  <si>
    <t>UTILES Y MATERIALES MEDICO, HOSPITALARIO Y DE</t>
  </si>
  <si>
    <t>29902</t>
  </si>
  <si>
    <t>INV.</t>
  </si>
  <si>
    <t>E-50102</t>
  </si>
  <si>
    <t>EQUIPO DE TRANSPORTE</t>
  </si>
  <si>
    <t>50102</t>
  </si>
  <si>
    <t>E-50199</t>
  </si>
  <si>
    <t>MAQ,EQ Y MOV.DIVERSO</t>
  </si>
  <si>
    <t>MAQUINARIA, EQUIPO Y MOBILIARIO DIVERSO</t>
  </si>
  <si>
    <t>50199</t>
  </si>
  <si>
    <t>E-50299</t>
  </si>
  <si>
    <t>2150</t>
  </si>
  <si>
    <t>OTR.CONST.ADIC.Y MEJ</t>
  </si>
  <si>
    <t>OTRAS CONSTRUCCIONES, ADICIONES Y MEJORAS</t>
  </si>
  <si>
    <t>502</t>
  </si>
  <si>
    <t>50299</t>
  </si>
  <si>
    <t>CONSTRUCCIONES, ADICIONES Y MEJORAS</t>
  </si>
  <si>
    <t>E6010320004100</t>
  </si>
  <si>
    <t>E6010320204100</t>
  </si>
  <si>
    <t>E-60601</t>
  </si>
  <si>
    <t>INDEMNIZACIONES</t>
  </si>
  <si>
    <t>606</t>
  </si>
  <si>
    <t>60601</t>
  </si>
  <si>
    <t>OTRAS TRANSFERENCIAS CORRIENTES AL SECTOR PRIVADO</t>
  </si>
  <si>
    <t>E-90101</t>
  </si>
  <si>
    <t>GAST. CONFIDENCIALES</t>
  </si>
  <si>
    <t>GASTOS CONFIDENCIALES</t>
  </si>
  <si>
    <t>9</t>
  </si>
  <si>
    <t>901</t>
  </si>
  <si>
    <t>90101</t>
  </si>
  <si>
    <t>9-CUENTAS ESPECIALES</t>
  </si>
  <si>
    <t>CUENTAS ESPECIALES DIVERSAS</t>
  </si>
  <si>
    <t>20204200</t>
  </si>
  <si>
    <t>E0040120004200</t>
  </si>
  <si>
    <t>E0040520004200</t>
  </si>
  <si>
    <t>E0050120004200</t>
  </si>
  <si>
    <t>E0050220004200</t>
  </si>
  <si>
    <t>E0050320004200</t>
  </si>
  <si>
    <t>E-19902</t>
  </si>
  <si>
    <t>INT. MORAT. Y MULTAS</t>
  </si>
  <si>
    <t>INTERESES MORATORIOS Y MULTAS</t>
  </si>
  <si>
    <t>19902</t>
  </si>
  <si>
    <t>E6010320004200</t>
  </si>
  <si>
    <t>E6010320204200</t>
  </si>
  <si>
    <t>20204300</t>
  </si>
  <si>
    <t>1360</t>
  </si>
  <si>
    <t>E0040120004300</t>
  </si>
  <si>
    <t>E0040520004300</t>
  </si>
  <si>
    <t>E0050120004300</t>
  </si>
  <si>
    <t>E0050220004300</t>
  </si>
  <si>
    <t>E0050320004300</t>
  </si>
  <si>
    <t>E-10199</t>
  </si>
  <si>
    <t>OTROS ALQUILERES</t>
  </si>
  <si>
    <t>10199</t>
  </si>
  <si>
    <t>E-10404</t>
  </si>
  <si>
    <t>SERV.CIEN.ECON.Y SOC</t>
  </si>
  <si>
    <t>SERVICIOS EN CIENCIAS ECONOMICAS Y SOCIALES</t>
  </si>
  <si>
    <t>10404</t>
  </si>
  <si>
    <t>E-10405</t>
  </si>
  <si>
    <t>SERV.DES.SIST.INFORM</t>
  </si>
  <si>
    <t>SERVICIOS INFORMATICOS</t>
  </si>
  <si>
    <t>10405</t>
  </si>
  <si>
    <t>E-10702</t>
  </si>
  <si>
    <t>ACTIV.PROTOCOL Y SOC</t>
  </si>
  <si>
    <t>ACTIVIDADES PROTOCOLARIAS Y SOCIALES</t>
  </si>
  <si>
    <t>10702</t>
  </si>
  <si>
    <t>E-10999</t>
  </si>
  <si>
    <t>OTROS IMPUESTOS</t>
  </si>
  <si>
    <t>109</t>
  </si>
  <si>
    <t>10999</t>
  </si>
  <si>
    <t>IMPUESTOS</t>
  </si>
  <si>
    <t>E-29907</t>
  </si>
  <si>
    <t>ÚTILES YMAT.COC.YCOM</t>
  </si>
  <si>
    <t>UTILES Y MATERIALES DE COCINA Y COMEDOR</t>
  </si>
  <si>
    <t>29907</t>
  </si>
  <si>
    <t>E-50106</t>
  </si>
  <si>
    <t>EQ.SANIT, LAB. E INV</t>
  </si>
  <si>
    <t>EQUIPO SANITARIO, DE LABORATORIO E INVESTIGACION</t>
  </si>
  <si>
    <t>50106</t>
  </si>
  <si>
    <t>E6010320004300</t>
  </si>
  <si>
    <t>E6010320204300</t>
  </si>
  <si>
    <t>E6010420704300</t>
  </si>
  <si>
    <t>MUN. MORA</t>
  </si>
  <si>
    <t>MUNICIPALIDAD DE MORA</t>
  </si>
  <si>
    <t>60104</t>
  </si>
  <si>
    <t>207</t>
  </si>
  <si>
    <t>(PARA APOYO A LA INTERVENCION ESTRATEGICA,</t>
  </si>
  <si>
    <t>TALLERES DIRIGIDOS A ADOLESCENTES DEL CANTON DE</t>
  </si>
  <si>
    <t>TRANSFERENCIAS CORRIENTES A GOBIERNOS LOCALES</t>
  </si>
  <si>
    <t>E6040220004300</t>
  </si>
  <si>
    <t>FUNDACIONES</t>
  </si>
  <si>
    <t>604</t>
  </si>
  <si>
    <t>60402</t>
  </si>
  <si>
    <t>(INCLUYE RECURSOS POR ¢134.500.000,00; A</t>
  </si>
  <si>
    <t>DISTRIBUIR POR EL ICD PARA EL APOYO DE LAS</t>
  </si>
  <si>
    <t>TRANSF. C.TES A ENTIDADES PRIV. SIN FINES DE LUCRO</t>
  </si>
  <si>
    <t>TRANSFERENCIAS CORRIENTES A FUNDACIONES</t>
  </si>
  <si>
    <t>E6070120304300</t>
  </si>
  <si>
    <t>1330</t>
  </si>
  <si>
    <t>GRUPO EGMONT</t>
  </si>
  <si>
    <t>607</t>
  </si>
  <si>
    <t>60701</t>
  </si>
  <si>
    <t>(CUOTA ANUAL DE PARTICIPACION DE COSTA RICA EN</t>
  </si>
  <si>
    <t>EL GRUPO EGMONT, GRUPO DE TRABAJO CONFORMADO POR</t>
  </si>
  <si>
    <t>TRANSFERENCIAS CORRIENTES AL SECTOR EXTERNO</t>
  </si>
  <si>
    <t>TRANSF. CORRIENTES A ORGANISMOS INTERNACIONALES</t>
  </si>
  <si>
    <t>E6070120404300</t>
  </si>
  <si>
    <t>GRUPO ACCION FINANCI</t>
  </si>
  <si>
    <t>GRUPO DE ACCION FINANCIERA DE LATINOAMERICA</t>
  </si>
  <si>
    <t>(GAFILAT) (CUOTA ANUAL DE PARTICIPACION DE COSTA</t>
  </si>
  <si>
    <t>RICA EN EL GRUPO DE ACCION DE FINANCIERA DE</t>
  </si>
  <si>
    <t>E6070120604300</t>
  </si>
  <si>
    <t>FACULT.LAT. CIENCIAS</t>
  </si>
  <si>
    <t>FACULTAD LATINOAMERICANA DE CIENCIAS SOCIALES</t>
  </si>
  <si>
    <t>206</t>
  </si>
  <si>
    <t>(FLACSO) (PARA EL PAGO DE PERFILES PERSONALES,</t>
  </si>
  <si>
    <t>SOCIODEMOGRAFICOS Y EPIDEMIOLOGICOS COMO INSUMOS</t>
  </si>
  <si>
    <t>2024</t>
  </si>
  <si>
    <t>E6070121003400</t>
  </si>
  <si>
    <t>ORG. COOPER.DES. ECO</t>
  </si>
  <si>
    <t>ORGANIZACION PARA LA COOPERACION Y DESARROLLO</t>
  </si>
  <si>
    <t>210</t>
  </si>
  <si>
    <t>ECONOMICOS (OCDE). (PARA PAGO DE COMPROMISOS</t>
  </si>
  <si>
    <t>ADQUIRIDOS CON LA ADHESION DE COSTA RICA A LA</t>
  </si>
  <si>
    <t>E-50301</t>
  </si>
  <si>
    <t>2220</t>
  </si>
  <si>
    <t>TERRENOS</t>
  </si>
  <si>
    <t>503</t>
  </si>
  <si>
    <t>50301</t>
  </si>
  <si>
    <t>BIENES PREEXISTENTES</t>
  </si>
  <si>
    <t>(A DISTRIBUIR POR EL ICD, PARA EL APOYO DE LAS</t>
  </si>
  <si>
    <t>ACTIVIDADES DE LAS ENTIDADES ESTATALES Y PRIVADAS</t>
  </si>
  <si>
    <t>E7030220004300</t>
  </si>
  <si>
    <t>2320</t>
  </si>
  <si>
    <t>FUNDACIONES.</t>
  </si>
  <si>
    <t>7</t>
  </si>
  <si>
    <t>703</t>
  </si>
  <si>
    <t>70302</t>
  </si>
  <si>
    <t>(PARA COMPRA DE KITS EDUCATIVOS SPIKE PRIME,</t>
  </si>
  <si>
    <t>PARA IMPLENTACION DE PROYECTO DE ROBOTICA .</t>
  </si>
  <si>
    <t>7-TRANSFERENCIAS DE CAPITAL</t>
  </si>
  <si>
    <t>TRANSF. DE C.TAL A ENTID. PRIV. SIN FINES DE LUCRO</t>
  </si>
  <si>
    <t>TRANSFERENCIAS DE CAPITAL A FUNDACIONES</t>
  </si>
  <si>
    <t>Demora en el proceso de reclutamiento y selección, para llenado de plazas vacantes puras y por permisos sin goce de salario.</t>
  </si>
  <si>
    <t>Se estima poder realizar las contrataciónes durante el II semestre, considerando que durante el I trimestre se trabajo en la elaboración e incripción  de proyectos ante MIDEPLAN.</t>
  </si>
  <si>
    <t>Concretar las contrataciones de personal que se encuentran en proceso de reclutamiento y selección una vez que se cuente con el visto bueno de la STAP, para su utilización,</t>
  </si>
  <si>
    <t>Seguir dando seguimiento a los procesos de contratación.</t>
  </si>
  <si>
    <t>Dentro del presupuesto ordinario se incluyeron recursos para sufragar nuevos gastos de convenio de préstamo de vehículos, considerando que se iban a comprar 20 patrullas a ceder en préstamo al Ministerio de Seguridad Pública.</t>
  </si>
  <si>
    <t>Se tramitan traslados las modificaciones presupuestarias H-003- H-005, para la utilización de los recursos en otras necesidades institucionales y se comprometerán los antes posible.</t>
  </si>
  <si>
    <t>Se requirieron menos materiales de los proyectados, como Tonners y tintas de ribbon, por otra parte, el combustible tiene más demanda durante el II semestre considerando que se atiende más operativos y giras durante ese periodo.</t>
  </si>
  <si>
    <t>Se tramitan traslados las modificaciones presupuestarias H-003- H-005, para la utilización de los recursos en otras necesidades institucionales y se comprometerán lo antes posible.</t>
  </si>
  <si>
    <t>Se proyectan realizar los respectivos traslados durante el II semestre considerando que durante el I semestre se cuenta con el avance de las aprobaciones correspondientes.</t>
  </si>
  <si>
    <t>Se proyectan realizar el respectivo traslado durante el II semestre considerando que durante el I semestre se cuenta con el avance de las aprobaciones correspondientes y términos de los convenios.</t>
  </si>
  <si>
    <t>Aplicación de Circular MIDEPLAN-DM-CIRC-0002-2024 Registro de Proyectos en el Banco de Proyectos de Inversión Pública, en subpartidas como la 1.08.01 y 1.08.05.</t>
  </si>
  <si>
    <t>Los proyectos de mayor relevancia dentro del presupuesto, III etapa de remodelación de Bodega La Uruca con el procedimiento LE-000001-0008800001, contrato N°04320240002500015-00, a pagarse una vez se termine la III etapa de remodelación de Bodega La Uruca. y Compra de Terreno en trámite de compra por procedimiento especial, según artículo 67 de la Ley General de Contratación Pública N°9986 y articulo 167 de su Reglamento se tienen planificado finalizar el proceso durante el mes de noviembre con el pago respectivo.</t>
  </si>
  <si>
    <t>Magaly Padilla Retana, jefatura de la Oficinas de Gestión Institucional de Recursos Humanos  y Comisisón de Reclutamiento y Selección Institucional.</t>
  </si>
  <si>
    <t>Dirección General y Adjunta, Jefatura de la Unidad Administratitiva Financiera e Ilsamar Ruiz Espinoza, Analista de Presupuesto Institucional.</t>
  </si>
  <si>
    <t>Ilsamar Ruiz Espinoza, Analista de Presupuesto Institucional.</t>
  </si>
  <si>
    <t>Alberto Barquero Espinoza, Jefatura de la Unidad Administrativa Financiera y Engels Jimenez Padilla jefatura de la Unidad de Recuperación de Activos (compras de otros suministros).</t>
  </si>
  <si>
    <t>Alberto Barquero Espinoza, Jefatura de la Unidad Administrativa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</si>
</sst>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;\-"/>
    <numFmt numFmtId="165" formatCode="#,##0.0"/>
    <numFmt numFmtId="166" formatCode="#,##0.00;;\-"/>
    <numFmt numFmtId="167" formatCode="0.00%;\-0.00%;\-"/>
  </numFmts>
  <fonts count="5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1"/>
      <name val="Arial"/>
      <family val="2"/>
    </font>
    <font>
      <b/>
      <sz val="16"/>
      <color theme="1"/>
      <name val="Arial"/>
      <family val="2"/>
    </font>
    <font>
      <sz val="8"/>
      <color theme="1"/>
      <name val="HendersonSansW00-BasicLight"/>
    </font>
    <font>
      <sz val="8"/>
      <color theme="1"/>
      <name val="HendersonSansW00-BasicBold"/>
    </font>
    <font>
      <vertAlign val="superscript"/>
      <sz val="8"/>
      <color theme="1"/>
      <name val="HendersonSansW00-BasicLight"/>
    </font>
    <font>
      <b/>
      <sz val="8"/>
      <color rgb="FFFFFFFF"/>
      <name val="HendersonSansW00-BasicLight"/>
    </font>
    <font>
      <b/>
      <vertAlign val="superscript"/>
      <sz val="8"/>
      <color rgb="FFFFFFFF"/>
      <name val="HendersonSansW00-BasicLight"/>
    </font>
    <font>
      <b/>
      <sz val="8"/>
      <color theme="0"/>
      <name val="HendersonSansW00-BasicLight"/>
    </font>
    <font>
      <b/>
      <vertAlign val="superscript"/>
      <sz val="8"/>
      <color theme="0"/>
      <name val="HendersonSansW00-BasicLight"/>
    </font>
    <font>
      <b/>
      <sz val="8"/>
      <color theme="1"/>
      <name val="HendersonSansW00-BasicLight"/>
    </font>
    <font>
      <b/>
      <sz val="8"/>
      <name val="HendersonSansW00-BasicLight"/>
    </font>
    <font>
      <b/>
      <sz val="8"/>
      <color theme="1"/>
      <name val="HendersonSansW00-BasicBold"/>
    </font>
    <font>
      <b/>
      <sz val="8"/>
      <color rgb="FFFFFFFF"/>
      <name val="HendersonSansW00-BasicBold"/>
    </font>
    <font>
      <b/>
      <vertAlign val="superscript"/>
      <sz val="8"/>
      <color rgb="FFFFFFFF"/>
      <name val="HendersonSansW00-BasicBold"/>
    </font>
    <font>
      <sz val="8"/>
      <name val="HendersonSansW00-BasicLight"/>
    </font>
    <font>
      <b/>
      <sz val="8"/>
      <color indexed="81"/>
      <name val="HendersonSansW00-BasicLight"/>
    </font>
    <font>
      <sz val="8"/>
      <color indexed="81"/>
      <name val="HendersonSansW00-BasicLight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HGMaruGothicMPRO"/>
      <family val="2"/>
      <charset val="128"/>
    </font>
    <font>
      <sz val="9"/>
      <color theme="1"/>
      <name val="HGMaruGothicMPRO"/>
      <family val="2"/>
      <charset val="128"/>
    </font>
    <font>
      <sz val="8"/>
      <name val="Calibri"/>
      <family val="2"/>
      <scheme val="minor"/>
    </font>
    <font>
      <sz val="9"/>
      <color theme="1"/>
      <name val="HendersonSansW00-BasicLight"/>
    </font>
    <font>
      <b/>
      <sz val="10"/>
      <color theme="1"/>
      <name val="HendersonSansW00-BasicLight"/>
    </font>
    <font>
      <b/>
      <vertAlign val="superscript"/>
      <sz val="10"/>
      <color theme="1"/>
      <name val="HendersonSansW00-BasicLight"/>
    </font>
    <font>
      <b/>
      <sz val="10"/>
      <name val="HendersonSansW00-BasicLight"/>
    </font>
    <font>
      <b/>
      <sz val="9"/>
      <color rgb="FFFFFFFF"/>
      <name val="HendersonSansW00-BasicLight"/>
    </font>
    <font>
      <b/>
      <sz val="9"/>
      <color theme="1"/>
      <name val="HGMaruGothicMPRO"/>
      <family val="2"/>
      <charset val="128"/>
    </font>
    <font>
      <sz val="10"/>
      <color theme="1"/>
      <name val="HendersonSansW00-BasicLight"/>
    </font>
    <font>
      <sz val="11"/>
      <color theme="1"/>
      <name val="HendersonSansW00-BasicLight"/>
    </font>
    <font>
      <sz val="11"/>
      <color rgb="FF1E2957"/>
      <name val="HendersonSansW00-BasicBold"/>
    </font>
    <font>
      <b/>
      <i/>
      <sz val="11"/>
      <color theme="3" tint="-0.249977111117893"/>
      <name val="HendersonSansW00-BasicLight"/>
    </font>
    <font>
      <b/>
      <sz val="14"/>
      <color theme="3" tint="-0.249977111117893"/>
      <name val="HendersonSansW00-BasicLight"/>
    </font>
    <font>
      <b/>
      <sz val="14"/>
      <color theme="7" tint="0.39997558519241921"/>
      <name val="HendersonSansW00-BasicSmBd"/>
    </font>
    <font>
      <b/>
      <sz val="14"/>
      <color theme="1"/>
      <name val="HendersonSansW00-BasicBold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18"/>
      <name val="HendersonSansW00-BasicBold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E29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44061"/>
      </left>
      <right style="thin">
        <color rgb="FF244061"/>
      </right>
      <top/>
      <bottom style="thin">
        <color rgb="FF2440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44061"/>
      </left>
      <right style="thin">
        <color rgb="FF244061"/>
      </right>
      <top style="thin">
        <color rgb="FF244061"/>
      </top>
      <bottom style="thin">
        <color rgb="FF24406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244061"/>
      </left>
      <right style="medium">
        <color rgb="FF244061"/>
      </right>
      <top/>
      <bottom/>
      <diagonal/>
    </border>
    <border>
      <left/>
      <right style="medium">
        <color rgb="FF24406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2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justify" vertical="center"/>
    </xf>
    <xf numFmtId="164" fontId="7" fillId="0" borderId="0" xfId="0" applyNumberFormat="1" applyFont="1" applyAlignment="1" applyProtection="1">
      <alignment horizontal="right" vertical="center" indent="2"/>
      <protection hidden="1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6" fontId="31" fillId="0" borderId="5" xfId="0" applyNumberFormat="1" applyFont="1" applyBorder="1" applyAlignment="1" applyProtection="1">
      <alignment horizontal="right" vertical="center" indent="1"/>
      <protection hidden="1"/>
    </xf>
    <xf numFmtId="164" fontId="31" fillId="0" borderId="8" xfId="0" applyNumberFormat="1" applyFont="1" applyBorder="1" applyAlignment="1" applyProtection="1">
      <alignment horizontal="right" vertical="center" indent="1"/>
      <protection hidden="1"/>
    </xf>
    <xf numFmtId="164" fontId="31" fillId="0" borderId="4" xfId="0" applyNumberFormat="1" applyFont="1" applyBorder="1" applyAlignment="1" applyProtection="1">
      <alignment horizontal="right" vertical="center" indent="1"/>
      <protection hidden="1"/>
    </xf>
    <xf numFmtId="0" fontId="40" fillId="0" borderId="18" xfId="0" applyFont="1" applyBorder="1" applyAlignment="1" applyProtection="1">
      <alignment horizontal="left" vertical="center" indent="1"/>
      <protection locked="0"/>
    </xf>
    <xf numFmtId="0" fontId="0" fillId="0" borderId="19" xfId="0" applyBorder="1"/>
    <xf numFmtId="0" fontId="41" fillId="0" borderId="19" xfId="0" applyFont="1" applyBorder="1"/>
    <xf numFmtId="0" fontId="35" fillId="0" borderId="20" xfId="0" applyFont="1" applyBorder="1" applyAlignment="1">
      <alignment horizontal="left" vertical="center" indent="1"/>
    </xf>
    <xf numFmtId="0" fontId="41" fillId="0" borderId="0" xfId="0" applyFont="1"/>
    <xf numFmtId="0" fontId="43" fillId="0" borderId="0" xfId="0" applyFont="1"/>
    <xf numFmtId="0" fontId="0" fillId="0" borderId="0" xfId="0" applyAlignment="1" applyProtection="1">
      <alignment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3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166" fontId="32" fillId="0" borderId="5" xfId="0" applyNumberFormat="1" applyFont="1" applyBorder="1" applyAlignment="1" applyProtection="1">
      <alignment horizontal="right" vertical="center" indent="1"/>
      <protection locked="0"/>
    </xf>
    <xf numFmtId="0" fontId="15" fillId="0" borderId="2" xfId="0" applyFont="1" applyBorder="1" applyAlignment="1" applyProtection="1">
      <alignment horizontal="justify" vertical="center"/>
      <protection hidden="1"/>
    </xf>
    <xf numFmtId="166" fontId="39" fillId="0" borderId="5" xfId="0" applyNumberFormat="1" applyFont="1" applyBorder="1" applyAlignment="1" applyProtection="1">
      <alignment horizontal="right" vertical="center" indent="1"/>
      <protection hidden="1"/>
    </xf>
    <xf numFmtId="0" fontId="14" fillId="0" borderId="2" xfId="0" applyFont="1" applyBorder="1" applyAlignment="1" applyProtection="1">
      <alignment horizontal="justify" vertical="center"/>
      <protection hidden="1"/>
    </xf>
    <xf numFmtId="49" fontId="0" fillId="0" borderId="0" xfId="0" applyNumberFormat="1"/>
    <xf numFmtId="0" fontId="0" fillId="0" borderId="0" xfId="0" applyAlignment="1" applyProtection="1">
      <alignment horizontal="right" vertical="top"/>
      <protection locked="0"/>
    </xf>
    <xf numFmtId="0" fontId="47" fillId="0" borderId="0" xfId="0" applyFont="1" applyProtection="1">
      <protection hidden="1"/>
    </xf>
    <xf numFmtId="0" fontId="0" fillId="0" borderId="0" xfId="0" applyProtection="1">
      <protection hidden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4" fillId="0" borderId="5" xfId="0" applyFont="1" applyBorder="1" applyAlignment="1" applyProtection="1">
      <alignment horizontal="justify" vertical="center"/>
      <protection hidden="1"/>
    </xf>
    <xf numFmtId="166" fontId="32" fillId="0" borderId="5" xfId="0" applyNumberFormat="1" applyFont="1" applyBorder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8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4" fillId="5" borderId="9" xfId="0" applyFont="1" applyFill="1" applyBorder="1" applyAlignment="1" applyProtection="1">
      <alignment horizontal="center" vertical="center" wrapText="1"/>
      <protection hidden="1"/>
    </xf>
    <xf numFmtId="0" fontId="24" fillId="5" borderId="10" xfId="0" applyFont="1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justify" vertical="center"/>
      <protection locked="0"/>
    </xf>
    <xf numFmtId="167" fontId="31" fillId="0" borderId="4" xfId="0" applyNumberFormat="1" applyFont="1" applyBorder="1" applyAlignment="1" applyProtection="1">
      <alignment horizontal="right" vertical="center" indent="1"/>
      <protection hidden="1"/>
    </xf>
    <xf numFmtId="0" fontId="0" fillId="3" borderId="2" xfId="0" applyFill="1" applyBorder="1" applyAlignment="1">
      <alignment horizontal="center"/>
    </xf>
    <xf numFmtId="0" fontId="40" fillId="0" borderId="20" xfId="0" applyFont="1" applyBorder="1" applyAlignment="1">
      <alignment horizontal="left" vertical="center" indent="1"/>
    </xf>
    <xf numFmtId="0" fontId="40" fillId="0" borderId="19" xfId="0" applyFont="1" applyBorder="1" applyAlignment="1">
      <alignment horizontal="left" vertical="center" indent="1"/>
    </xf>
    <xf numFmtId="0" fontId="45" fillId="8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2" fillId="0" borderId="23" xfId="0" applyFont="1" applyBorder="1" applyAlignment="1" applyProtection="1">
      <alignment horizontal="left" indent="1"/>
      <protection locked="0"/>
    </xf>
    <xf numFmtId="0" fontId="42" fillId="0" borderId="22" xfId="0" applyFont="1" applyBorder="1" applyAlignment="1" applyProtection="1">
      <alignment horizontal="left" indent="1"/>
      <protection locked="0"/>
    </xf>
    <xf numFmtId="0" fontId="42" fillId="0" borderId="21" xfId="0" applyFont="1" applyBorder="1" applyAlignment="1" applyProtection="1">
      <alignment horizontal="left" indent="1"/>
      <protection locked="0"/>
    </xf>
    <xf numFmtId="0" fontId="40" fillId="0" borderId="19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 wrapText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37" fillId="0" borderId="25" xfId="0" applyFont="1" applyBorder="1" applyAlignment="1" applyProtection="1">
      <alignment horizontal="center" vertical="center" shrinkToFit="1"/>
      <protection locked="0"/>
    </xf>
    <xf numFmtId="0" fontId="37" fillId="0" borderId="26" xfId="0" applyFont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hidden="1"/>
    </xf>
    <xf numFmtId="0" fontId="19" fillId="2" borderId="8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17" fillId="2" borderId="15" xfId="0" applyFont="1" applyFill="1" applyBorder="1" applyAlignment="1" applyProtection="1">
      <alignment horizontal="center" vertical="center" wrapText="1"/>
      <protection hidden="1"/>
    </xf>
    <xf numFmtId="0" fontId="17" fillId="2" borderId="8" xfId="0" applyFont="1" applyFill="1" applyBorder="1" applyAlignment="1" applyProtection="1">
      <alignment horizontal="center" vertical="center" wrapText="1"/>
      <protection hidden="1"/>
    </xf>
    <xf numFmtId="0" fontId="19" fillId="2" borderId="13" xfId="0" applyFont="1" applyFill="1" applyBorder="1" applyAlignment="1" applyProtection="1">
      <alignment horizontal="center" vertical="center" wrapText="1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9" fillId="2" borderId="14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>
      <alignment horizontal="left" vertical="top" wrapText="1"/>
    </xf>
    <xf numFmtId="0" fontId="17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center" wrapText="1"/>
      <protection hidden="1"/>
    </xf>
    <xf numFmtId="0" fontId="23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6" fillId="0" borderId="11" xfId="0" applyFont="1" applyBorder="1" applyAlignment="1">
      <alignment horizontal="left" vertical="center"/>
    </xf>
    <xf numFmtId="0" fontId="46" fillId="0" borderId="1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Ejecuci&#243;n'!C3"/><Relationship Id="rId7" Type="http://schemas.openxmlformats.org/officeDocument/2006/relationships/hyperlink" Target="#'Liq SIGAF 2024'!A3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Liq SIGAF 2023'!A3"/><Relationship Id="rId5" Type="http://schemas.openxmlformats.org/officeDocument/2006/relationships/hyperlink" Target="#'1.3 Factores'!B7"/><Relationship Id="rId4" Type="http://schemas.openxmlformats.org/officeDocument/2006/relationships/hyperlink" Target="#'1.2 Compr no deveng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183515</xdr:colOff>
      <xdr:row>0</xdr:row>
      <xdr:rowOff>0</xdr:rowOff>
    </xdr:from>
    <xdr:ext cx="4279900" cy="548640"/>
    <xdr:pic>
      <xdr:nvPicPr>
        <xdr:cNvPr id="2" name="Imagen 1">
          <a:extLst>
            <a:ext uri="{FF2B5EF4-FFF2-40B4-BE49-F238E27FC236}">
              <a16:creationId xmlns:a16="http://schemas.microsoft.com/office/drawing/2014/main" id="{0A496FCC-6691-4ADE-91CE-6FA252C1E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3" b="13215"/>
        <a:stretch/>
      </xdr:blipFill>
      <xdr:spPr>
        <a:xfrm>
          <a:off x="4130675" y="0"/>
          <a:ext cx="4279900" cy="548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20140" cy="1119293"/>
    <xdr:pic>
      <xdr:nvPicPr>
        <xdr:cNvPr id="3" name="Imagen 2">
          <a:extLst>
            <a:ext uri="{FF2B5EF4-FFF2-40B4-BE49-F238E27FC236}">
              <a16:creationId xmlns:a16="http://schemas.microsoft.com/office/drawing/2014/main" id="{E0813023-9938-4FB1-A9EB-0422549B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0140" cy="1119293"/>
        </a:xfrm>
        <a:prstGeom prst="rect">
          <a:avLst/>
        </a:prstGeom>
      </xdr:spPr>
    </xdr:pic>
    <xdr:clientData/>
  </xdr:oneCellAnchor>
  <xdr:twoCellAnchor>
    <xdr:from>
      <xdr:col>8</xdr:col>
      <xdr:colOff>114300</xdr:colOff>
      <xdr:row>10</xdr:row>
      <xdr:rowOff>129540</xdr:rowOff>
    </xdr:from>
    <xdr:to>
      <xdr:col>8</xdr:col>
      <xdr:colOff>693420</xdr:colOff>
      <xdr:row>10</xdr:row>
      <xdr:rowOff>342900</xdr:rowOff>
    </xdr:to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17E4BD-4759-468A-8216-EDE8761D2454}"/>
            </a:ext>
          </a:extLst>
        </xdr:cNvPr>
        <xdr:cNvSpPr/>
      </xdr:nvSpPr>
      <xdr:spPr>
        <a:xfrm>
          <a:off x="9090660" y="176022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114300</xdr:colOff>
      <xdr:row>11</xdr:row>
      <xdr:rowOff>137160</xdr:rowOff>
    </xdr:from>
    <xdr:to>
      <xdr:col>8</xdr:col>
      <xdr:colOff>693420</xdr:colOff>
      <xdr:row>11</xdr:row>
      <xdr:rowOff>350520</xdr:rowOff>
    </xdr:to>
    <xdr:sp macro="" textlink="">
      <xdr:nvSpPr>
        <xdr:cNvPr id="5" name="Rectá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5F0AD8-9438-4FDB-A093-AC671B56285E}"/>
            </a:ext>
          </a:extLst>
        </xdr:cNvPr>
        <xdr:cNvSpPr/>
      </xdr:nvSpPr>
      <xdr:spPr>
        <a:xfrm>
          <a:off x="9090660" y="225552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114300</xdr:colOff>
      <xdr:row>12</xdr:row>
      <xdr:rowOff>129540</xdr:rowOff>
    </xdr:from>
    <xdr:to>
      <xdr:col>8</xdr:col>
      <xdr:colOff>693420</xdr:colOff>
      <xdr:row>12</xdr:row>
      <xdr:rowOff>342900</xdr:rowOff>
    </xdr:to>
    <xdr:sp macro="" textlink="">
      <xdr:nvSpPr>
        <xdr:cNvPr id="6" name="Rectá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9453AC4-0EB2-4C25-A908-7B5DCE514D49}"/>
            </a:ext>
          </a:extLst>
        </xdr:cNvPr>
        <xdr:cNvSpPr/>
      </xdr:nvSpPr>
      <xdr:spPr>
        <a:xfrm>
          <a:off x="9090660" y="273558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115388</xdr:colOff>
      <xdr:row>13</xdr:row>
      <xdr:rowOff>129540</xdr:rowOff>
    </xdr:from>
    <xdr:to>
      <xdr:col>8</xdr:col>
      <xdr:colOff>694508</xdr:colOff>
      <xdr:row>13</xdr:row>
      <xdr:rowOff>342900</xdr:rowOff>
    </xdr:to>
    <xdr:sp macro="" textlink="">
      <xdr:nvSpPr>
        <xdr:cNvPr id="11" name="Rectángul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6E29BD-3C25-4B64-A392-584FD5F291FB}"/>
            </a:ext>
          </a:extLst>
        </xdr:cNvPr>
        <xdr:cNvSpPr/>
      </xdr:nvSpPr>
      <xdr:spPr>
        <a:xfrm>
          <a:off x="9091748" y="322326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112122</xdr:colOff>
      <xdr:row>14</xdr:row>
      <xdr:rowOff>129540</xdr:rowOff>
    </xdr:from>
    <xdr:to>
      <xdr:col>8</xdr:col>
      <xdr:colOff>691242</xdr:colOff>
      <xdr:row>14</xdr:row>
      <xdr:rowOff>342900</xdr:rowOff>
    </xdr:to>
    <xdr:sp macro="" textlink="">
      <xdr:nvSpPr>
        <xdr:cNvPr id="12" name="Rectángul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724460C-2625-4CEE-9DA7-8E9638AD95D0}"/>
            </a:ext>
          </a:extLst>
        </xdr:cNvPr>
        <xdr:cNvSpPr/>
      </xdr:nvSpPr>
      <xdr:spPr>
        <a:xfrm>
          <a:off x="9088482" y="371094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99060</xdr:colOff>
      <xdr:row>0</xdr:row>
      <xdr:rowOff>38100</xdr:rowOff>
    </xdr:from>
    <xdr:to>
      <xdr:col>11</xdr:col>
      <xdr:colOff>807720</xdr:colOff>
      <xdr:row>1</xdr:row>
      <xdr:rowOff>91440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FF2C5C-32C4-4E09-B932-A522FD6D2101}"/>
            </a:ext>
          </a:extLst>
        </xdr:cNvPr>
        <xdr:cNvSpPr/>
      </xdr:nvSpPr>
      <xdr:spPr>
        <a:xfrm>
          <a:off x="10576560" y="38100"/>
          <a:ext cx="708660" cy="23622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0</xdr:row>
      <xdr:rowOff>30480</xdr:rowOff>
    </xdr:from>
    <xdr:to>
      <xdr:col>7</xdr:col>
      <xdr:colOff>167640</xdr:colOff>
      <xdr:row>1</xdr:row>
      <xdr:rowOff>83820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3BCB8-1892-4E05-AE06-BAA915DF403B}"/>
            </a:ext>
          </a:extLst>
        </xdr:cNvPr>
        <xdr:cNvSpPr/>
      </xdr:nvSpPr>
      <xdr:spPr>
        <a:xfrm>
          <a:off x="6774180" y="30480"/>
          <a:ext cx="708660" cy="23622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0</xdr:row>
      <xdr:rowOff>68580</xdr:rowOff>
    </xdr:from>
    <xdr:to>
      <xdr:col>9</xdr:col>
      <xdr:colOff>754380</xdr:colOff>
      <xdr:row>1</xdr:row>
      <xdr:rowOff>114300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5D56A-2CDC-4A5F-9BF4-F2616DC049CE}"/>
            </a:ext>
          </a:extLst>
        </xdr:cNvPr>
        <xdr:cNvSpPr/>
      </xdr:nvSpPr>
      <xdr:spPr>
        <a:xfrm>
          <a:off x="11475720" y="68580"/>
          <a:ext cx="708660" cy="23622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  <xdr:twoCellAnchor editAs="absolute">
    <xdr:from>
      <xdr:col>7</xdr:col>
      <xdr:colOff>434340</xdr:colOff>
      <xdr:row>6</xdr:row>
      <xdr:rowOff>582930</xdr:rowOff>
    </xdr:from>
    <xdr:to>
      <xdr:col>18</xdr:col>
      <xdr:colOff>190500</xdr:colOff>
      <xdr:row>9</xdr:row>
      <xdr:rowOff>510540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DD25E6-675C-79D5-7B7E-8CD33AA7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2940" y="2133600"/>
          <a:ext cx="8732520" cy="204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0</xdr:row>
      <xdr:rowOff>53340</xdr:rowOff>
    </xdr:from>
    <xdr:to>
      <xdr:col>13</xdr:col>
      <xdr:colOff>792480</xdr:colOff>
      <xdr:row>0</xdr:row>
      <xdr:rowOff>289560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3321A-8DCB-4821-B98C-B9C5F5101C69}"/>
            </a:ext>
          </a:extLst>
        </xdr:cNvPr>
        <xdr:cNvSpPr/>
      </xdr:nvSpPr>
      <xdr:spPr>
        <a:xfrm>
          <a:off x="11071860" y="53340"/>
          <a:ext cx="708660" cy="23622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137160</xdr:colOff>
      <xdr:row>0</xdr:row>
      <xdr:rowOff>53340</xdr:rowOff>
    </xdr:from>
    <xdr:to>
      <xdr:col>13</xdr:col>
      <xdr:colOff>845820</xdr:colOff>
      <xdr:row>0</xdr:row>
      <xdr:rowOff>289560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3A0923-3D12-4287-9BD5-984942BF5F56}"/>
            </a:ext>
          </a:extLst>
        </xdr:cNvPr>
        <xdr:cNvSpPr/>
      </xdr:nvSpPr>
      <xdr:spPr>
        <a:xfrm>
          <a:off x="11125200" y="53340"/>
          <a:ext cx="708660" cy="23622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INCIO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B373AD-0F64-477C-80A4-8448362E3073}" name="Tabla1" displayName="Tabla1" ref="A1:B191" totalsRowShown="0" headerRowDxfId="2">
  <autoFilter ref="A1:B191" xr:uid="{848BC53A-490D-480E-80B0-26CF6E7E3CFC}"/>
  <tableColumns count="2">
    <tableColumn id="1" xr3:uid="{6E093785-4C78-4F15-8226-CF5780E4E0A9}" name="Título"/>
    <tableColumn id="2" xr3:uid="{30832565-DA32-4A48-8830-2D946835FC02}" name="Centro Gest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D6D6-AD1B-46F1-9297-EDDA145DD602}">
  <dimension ref="A1:L191"/>
  <sheetViews>
    <sheetView topLeftCell="XFD1" workbookViewId="0">
      <selection activeCell="M1" sqref="M1:XFD1048576"/>
    </sheetView>
  </sheetViews>
  <sheetFormatPr baseColWidth="10" defaultColWidth="0" defaultRowHeight="15"/>
  <cols>
    <col min="1" max="1" width="48.28515625" hidden="1" customWidth="1"/>
    <col min="2" max="2" width="129.5703125" hidden="1" customWidth="1"/>
    <col min="3" max="3" width="11.5703125" hidden="1" customWidth="1"/>
    <col min="4" max="4" width="59.5703125" hidden="1" customWidth="1"/>
    <col min="5" max="5" width="11.5703125" hidden="1" customWidth="1"/>
    <col min="6" max="6" width="39.140625" hidden="1" customWidth="1"/>
    <col min="7" max="8" width="11.5703125" hidden="1" customWidth="1"/>
    <col min="9" max="9" width="22" hidden="1" customWidth="1"/>
    <col min="10" max="10" width="49" hidden="1" customWidth="1"/>
    <col min="11" max="12" width="0" hidden="1" customWidth="1"/>
    <col min="13" max="16384" width="11.5703125" hidden="1"/>
  </cols>
  <sheetData>
    <row r="1" spans="1:11">
      <c r="A1" s="13" t="s">
        <v>92</v>
      </c>
      <c r="B1" s="13" t="s">
        <v>122</v>
      </c>
      <c r="D1" s="14" t="s">
        <v>92</v>
      </c>
      <c r="F1" s="15" t="s">
        <v>122</v>
      </c>
      <c r="I1" s="14" t="s">
        <v>92</v>
      </c>
      <c r="J1" s="1" t="str">
        <f>+Inicio!C9</f>
        <v>202 Ministerio de la Presidencia</v>
      </c>
    </row>
    <row r="2" spans="1:11">
      <c r="A2" s="16" t="s">
        <v>0</v>
      </c>
      <c r="B2" s="16" t="s">
        <v>123</v>
      </c>
      <c r="C2" s="17"/>
      <c r="D2" t="str" cm="1">
        <f t="array" ref="D2:D28">+_xlfn.UNIQUE(Título)</f>
        <v>101 Asamblea Legislativa</v>
      </c>
      <c r="F2" t="str" cm="1">
        <f t="array" ref="F2:F5">_xlfn._xlws.FILTER(Centro_Gestor,Título=Inicio!C9)</f>
        <v>034 00 Administración Superior</v>
      </c>
    </row>
    <row r="3" spans="1:11">
      <c r="A3" s="16" t="s">
        <v>1</v>
      </c>
      <c r="B3" s="16" t="s">
        <v>124</v>
      </c>
      <c r="C3" s="17"/>
      <c r="D3" t="str">
        <v>102 Contraloría General de la República</v>
      </c>
      <c r="F3" t="str">
        <v>041 00 Dirección de Inteligencia Seguridad Nacional</v>
      </c>
      <c r="I3" s="15" t="s">
        <v>122</v>
      </c>
      <c r="J3" s="1"/>
    </row>
    <row r="4" spans="1:11">
      <c r="A4" s="16" t="s">
        <v>1</v>
      </c>
      <c r="B4" s="16" t="s">
        <v>125</v>
      </c>
      <c r="C4" s="17"/>
      <c r="D4" t="str">
        <v>103 Defensoría de los Habitantes de la República</v>
      </c>
      <c r="F4" t="str">
        <v>042 00 Unidad Especial de Intervención</v>
      </c>
    </row>
    <row r="5" spans="1:11">
      <c r="A5" s="16" t="s">
        <v>2</v>
      </c>
      <c r="B5" s="16" t="s">
        <v>126</v>
      </c>
      <c r="C5" s="17"/>
      <c r="D5" t="str">
        <v>201 Presidencia de la República</v>
      </c>
      <c r="F5" t="str">
        <v>043 00 Instituto Costarricense sobre Drogas (ICD)</v>
      </c>
      <c r="J5" s="56" t="s">
        <v>156</v>
      </c>
      <c r="K5" s="56"/>
    </row>
    <row r="6" spans="1:11">
      <c r="A6" s="16" t="s">
        <v>3</v>
      </c>
      <c r="B6" s="16" t="s">
        <v>127</v>
      </c>
      <c r="D6" t="str">
        <v>202 Ministerio de la Presidencia</v>
      </c>
      <c r="J6" s="1" t="s">
        <v>158</v>
      </c>
      <c r="K6" s="1">
        <v>0</v>
      </c>
    </row>
    <row r="7" spans="1:11">
      <c r="A7" s="16" t="s">
        <v>3</v>
      </c>
      <c r="B7" s="16" t="s">
        <v>265</v>
      </c>
      <c r="C7" s="17"/>
      <c r="D7" t="str">
        <v>203 Ministerio de Gobernación y Policía</v>
      </c>
      <c r="J7" s="1" t="s">
        <v>104</v>
      </c>
      <c r="K7" s="1">
        <v>1</v>
      </c>
    </row>
    <row r="8" spans="1:11">
      <c r="A8" s="16" t="s">
        <v>3</v>
      </c>
      <c r="B8" s="16" t="s">
        <v>128</v>
      </c>
      <c r="C8" s="17"/>
      <c r="D8" t="str">
        <v>204 Ministerio de Relaciones Exteriores y Culto</v>
      </c>
      <c r="J8" s="1" t="s">
        <v>105</v>
      </c>
      <c r="K8" s="1">
        <v>2</v>
      </c>
    </row>
    <row r="9" spans="1:11">
      <c r="A9" s="16" t="s">
        <v>3</v>
      </c>
      <c r="B9" s="16" t="s">
        <v>129</v>
      </c>
      <c r="C9" s="17"/>
      <c r="D9" t="str">
        <v>205 Ministerio de Seguridad Pública</v>
      </c>
      <c r="J9" s="1" t="s">
        <v>160</v>
      </c>
      <c r="K9" s="1">
        <v>3</v>
      </c>
    </row>
    <row r="10" spans="1:11">
      <c r="A10" s="16" t="s">
        <v>3</v>
      </c>
      <c r="B10" s="16" t="s">
        <v>130</v>
      </c>
      <c r="C10" s="17"/>
      <c r="D10" t="str">
        <v>206 Ministerio de Hacienda</v>
      </c>
      <c r="J10" s="1" t="s">
        <v>162</v>
      </c>
      <c r="K10" s="1">
        <v>5</v>
      </c>
    </row>
    <row r="11" spans="1:11">
      <c r="A11" s="16" t="s">
        <v>4</v>
      </c>
      <c r="B11" s="16" t="s">
        <v>131</v>
      </c>
      <c r="C11" s="17"/>
      <c r="D11" t="str">
        <v>207 Ministerio de Agricultura y Ganadería</v>
      </c>
      <c r="J11" s="1" t="s">
        <v>164</v>
      </c>
      <c r="K11" s="1">
        <v>4</v>
      </c>
    </row>
    <row r="12" spans="1:11">
      <c r="A12" s="16" t="s">
        <v>4</v>
      </c>
      <c r="B12" s="16" t="s">
        <v>132</v>
      </c>
      <c r="D12" t="str">
        <v>208 Ministerio de Economía Industria y Comercio</v>
      </c>
      <c r="J12" s="1" t="s">
        <v>166</v>
      </c>
      <c r="K12" s="1">
        <v>6</v>
      </c>
    </row>
    <row r="13" spans="1:11">
      <c r="A13" s="16" t="s">
        <v>4</v>
      </c>
      <c r="B13" s="16" t="s">
        <v>133</v>
      </c>
      <c r="C13" s="17"/>
      <c r="D13" t="str">
        <v>209 Ministerio de Obras Públicas y Transportes</v>
      </c>
      <c r="J13" s="1" t="s">
        <v>168</v>
      </c>
      <c r="K13" s="1">
        <v>7</v>
      </c>
    </row>
    <row r="14" spans="1:11">
      <c r="A14" s="16" t="s">
        <v>4</v>
      </c>
      <c r="B14" s="16" t="s">
        <v>134</v>
      </c>
      <c r="C14" s="17"/>
      <c r="D14" t="str">
        <v>210 Ministerio de Educación Pública</v>
      </c>
      <c r="J14" s="1" t="s">
        <v>170</v>
      </c>
      <c r="K14" s="1">
        <v>8</v>
      </c>
    </row>
    <row r="15" spans="1:11">
      <c r="A15" s="16" t="s">
        <v>5</v>
      </c>
      <c r="B15" s="16" t="s">
        <v>135</v>
      </c>
      <c r="C15" s="17"/>
      <c r="D15" t="str">
        <v>211 Ministerio de Salud</v>
      </c>
      <c r="J15" s="1" t="s">
        <v>172</v>
      </c>
      <c r="K15" s="1">
        <v>9</v>
      </c>
    </row>
    <row r="16" spans="1:11">
      <c r="A16" s="16" t="s">
        <v>5</v>
      </c>
      <c r="B16" s="16" t="s">
        <v>136</v>
      </c>
      <c r="D16" t="str">
        <v>212 Ministerio de Trabajo y Seguridad Social</v>
      </c>
    </row>
    <row r="17" spans="1:11">
      <c r="A17" s="16" t="s">
        <v>5</v>
      </c>
      <c r="B17" s="16" t="s">
        <v>137</v>
      </c>
      <c r="C17" s="17"/>
      <c r="D17" t="str">
        <v>213 Ministerio de Cultura y Juventud</v>
      </c>
    </row>
    <row r="18" spans="1:11">
      <c r="A18" s="16" t="s">
        <v>5</v>
      </c>
      <c r="B18" s="16" t="s">
        <v>138</v>
      </c>
      <c r="C18" s="17"/>
      <c r="D18" t="str">
        <v>214 Ministerio de Justicia y Paz</v>
      </c>
      <c r="J18" t="str">
        <f>+Inicio!C9</f>
        <v>202 Ministerio de la Presidencia</v>
      </c>
      <c r="K18" s="39" t="str">
        <f>+LEFT(J18,3)</f>
        <v>202</v>
      </c>
    </row>
    <row r="19" spans="1:11">
      <c r="A19" s="16" t="s">
        <v>5</v>
      </c>
      <c r="B19" s="16" t="s">
        <v>139</v>
      </c>
      <c r="C19" s="17"/>
      <c r="D19" t="str">
        <v>215 Ministerio de Vivienda y Asentamientos Humanos</v>
      </c>
      <c r="J19" t="str" cm="1">
        <f t="array" ref="J19:J22">IFERROR(_xlfn._xlws.FILTER(Centro_Gestor,Título=$J$1),"")</f>
        <v>034 00 Administración Superior</v>
      </c>
      <c r="K19" t="str">
        <f>+$K$18&amp;LEFT(J19,3)&amp;MID(J19,5,2)</f>
        <v>20203400</v>
      </c>
    </row>
    <row r="20" spans="1:11">
      <c r="A20" s="16" t="s">
        <v>5</v>
      </c>
      <c r="B20" s="16" t="s">
        <v>140</v>
      </c>
      <c r="C20" s="17"/>
      <c r="D20" t="str">
        <v>216 Ministerio de Comercio Exterior</v>
      </c>
      <c r="J20" t="str">
        <v>041 00 Dirección de Inteligencia Seguridad Nacional</v>
      </c>
      <c r="K20" t="str">
        <f t="shared" ref="K20:K42" si="0">+$K$18&amp;LEFT(J20,3)&amp;MID(J20,5,2)</f>
        <v>20204100</v>
      </c>
    </row>
    <row r="21" spans="1:11">
      <c r="A21" s="16" t="s">
        <v>6</v>
      </c>
      <c r="B21" s="16" t="s">
        <v>141</v>
      </c>
      <c r="C21" s="17"/>
      <c r="D21" t="str">
        <v>217 Ministerio de Planificación Nacional y Política Económica</v>
      </c>
      <c r="J21" t="str">
        <v>042 00 Unidad Especial de Intervención</v>
      </c>
      <c r="K21" t="str">
        <f t="shared" si="0"/>
        <v>20204200</v>
      </c>
    </row>
    <row r="22" spans="1:11">
      <c r="A22" s="16" t="s">
        <v>6</v>
      </c>
      <c r="B22" s="16" t="s">
        <v>142</v>
      </c>
      <c r="D22" t="str">
        <v>218 Ministerio de Ciencia Innovación Tecnología y Telecomunicaciones</v>
      </c>
      <c r="J22" t="str">
        <v>043 00 Instituto Costarricense sobre Drogas (ICD)</v>
      </c>
      <c r="K22" t="str">
        <f t="shared" si="0"/>
        <v>20204300</v>
      </c>
    </row>
    <row r="23" spans="1:11">
      <c r="A23" s="16" t="s">
        <v>6</v>
      </c>
      <c r="B23" s="16" t="s">
        <v>143</v>
      </c>
      <c r="C23" s="17"/>
      <c r="D23" t="str">
        <v>219 Ministerio de Ambiente y Energía</v>
      </c>
      <c r="K23" t="str">
        <f t="shared" si="0"/>
        <v>202</v>
      </c>
    </row>
    <row r="24" spans="1:11">
      <c r="A24" s="16" t="s">
        <v>6</v>
      </c>
      <c r="B24" s="16" t="s">
        <v>144</v>
      </c>
      <c r="C24" s="17"/>
      <c r="D24" t="str">
        <v>230 Servicio de la Deuda Pública</v>
      </c>
      <c r="K24" t="str">
        <f t="shared" si="0"/>
        <v>202</v>
      </c>
    </row>
    <row r="25" spans="1:11">
      <c r="A25" s="16" t="s">
        <v>6</v>
      </c>
      <c r="B25" s="16" t="s">
        <v>145</v>
      </c>
      <c r="C25" s="17"/>
      <c r="D25" t="str">
        <v>231 Regímenes de Pensiones</v>
      </c>
      <c r="K25" t="str">
        <f t="shared" si="0"/>
        <v>202</v>
      </c>
    </row>
    <row r="26" spans="1:11">
      <c r="A26" s="16" t="s">
        <v>6</v>
      </c>
      <c r="B26" s="16" t="s">
        <v>147</v>
      </c>
      <c r="C26" s="17"/>
      <c r="D26" t="str">
        <v>232 Partidas Específicas</v>
      </c>
      <c r="K26" t="str">
        <f t="shared" si="0"/>
        <v>202</v>
      </c>
    </row>
    <row r="27" spans="1:11">
      <c r="A27" s="16" t="s">
        <v>7</v>
      </c>
      <c r="B27" s="16" t="s">
        <v>148</v>
      </c>
      <c r="C27" s="17"/>
      <c r="D27" t="str">
        <v>301 Poder Judicial</v>
      </c>
      <c r="K27" t="str">
        <f t="shared" si="0"/>
        <v>202</v>
      </c>
    </row>
    <row r="28" spans="1:11">
      <c r="A28" s="16" t="s">
        <v>7</v>
      </c>
      <c r="B28" s="16" t="s">
        <v>149</v>
      </c>
      <c r="D28" t="str">
        <v>401 Tribunal Supremo de Elecciones</v>
      </c>
      <c r="K28" t="str">
        <f t="shared" si="0"/>
        <v>202</v>
      </c>
    </row>
    <row r="29" spans="1:11">
      <c r="A29" s="16" t="s">
        <v>7</v>
      </c>
      <c r="B29" s="16" t="s">
        <v>150</v>
      </c>
      <c r="C29" s="17"/>
      <c r="K29" t="str">
        <f t="shared" si="0"/>
        <v>202</v>
      </c>
    </row>
    <row r="30" spans="1:11">
      <c r="A30" s="16" t="s">
        <v>7</v>
      </c>
      <c r="B30" s="16" t="s">
        <v>151</v>
      </c>
      <c r="C30" s="17"/>
      <c r="K30" t="str">
        <f t="shared" si="0"/>
        <v>202</v>
      </c>
    </row>
    <row r="31" spans="1:11">
      <c r="A31" s="16" t="s">
        <v>7</v>
      </c>
      <c r="B31" s="16" t="s">
        <v>152</v>
      </c>
      <c r="C31" s="17"/>
      <c r="K31" t="str">
        <f t="shared" si="0"/>
        <v>202</v>
      </c>
    </row>
    <row r="32" spans="1:11">
      <c r="A32" s="16" t="s">
        <v>7</v>
      </c>
      <c r="B32" s="16" t="s">
        <v>153</v>
      </c>
      <c r="C32" s="17"/>
      <c r="K32" t="str">
        <f t="shared" si="0"/>
        <v>202</v>
      </c>
    </row>
    <row r="33" spans="1:11">
      <c r="A33" s="16" t="s">
        <v>7</v>
      </c>
      <c r="B33" s="16" t="s">
        <v>146</v>
      </c>
      <c r="C33" s="17"/>
      <c r="K33" t="str">
        <f t="shared" si="0"/>
        <v>202</v>
      </c>
    </row>
    <row r="34" spans="1:11">
      <c r="A34" s="16" t="s">
        <v>8</v>
      </c>
      <c r="B34" s="16" t="s">
        <v>26</v>
      </c>
      <c r="C34" s="17"/>
      <c r="K34" t="str">
        <f t="shared" si="0"/>
        <v>202</v>
      </c>
    </row>
    <row r="35" spans="1:11">
      <c r="A35" s="16" t="s">
        <v>8</v>
      </c>
      <c r="B35" s="16" t="s">
        <v>154</v>
      </c>
      <c r="K35" t="str">
        <f t="shared" si="0"/>
        <v>202</v>
      </c>
    </row>
    <row r="36" spans="1:11">
      <c r="A36" s="16" t="s">
        <v>8</v>
      </c>
      <c r="B36" s="16" t="s">
        <v>33</v>
      </c>
      <c r="C36" s="17"/>
      <c r="K36" t="str">
        <f t="shared" si="0"/>
        <v>202</v>
      </c>
    </row>
    <row r="37" spans="1:11">
      <c r="A37" s="16" t="s">
        <v>8</v>
      </c>
      <c r="B37" s="16" t="s">
        <v>36</v>
      </c>
      <c r="C37" s="17"/>
      <c r="K37" t="str">
        <f t="shared" si="0"/>
        <v>202</v>
      </c>
    </row>
    <row r="38" spans="1:11">
      <c r="A38" s="16" t="s">
        <v>8</v>
      </c>
      <c r="B38" s="16" t="s">
        <v>42</v>
      </c>
      <c r="C38" s="17"/>
      <c r="K38" t="str">
        <f t="shared" si="0"/>
        <v>202</v>
      </c>
    </row>
    <row r="39" spans="1:11">
      <c r="A39" s="16" t="s">
        <v>8</v>
      </c>
      <c r="B39" s="16" t="s">
        <v>53</v>
      </c>
      <c r="C39" s="17"/>
      <c r="K39" t="str">
        <f t="shared" si="0"/>
        <v>202</v>
      </c>
    </row>
    <row r="40" spans="1:11">
      <c r="A40" s="16" t="s">
        <v>8</v>
      </c>
      <c r="B40" s="16" t="s">
        <v>57</v>
      </c>
      <c r="C40" s="17"/>
      <c r="K40" t="str">
        <f t="shared" si="0"/>
        <v>202</v>
      </c>
    </row>
    <row r="41" spans="1:11">
      <c r="A41" s="16" t="s">
        <v>8</v>
      </c>
      <c r="B41" s="16" t="s">
        <v>68</v>
      </c>
      <c r="C41" s="17"/>
      <c r="K41" t="str">
        <f t="shared" si="0"/>
        <v>202</v>
      </c>
    </row>
    <row r="42" spans="1:11">
      <c r="A42" s="16" t="s">
        <v>8</v>
      </c>
      <c r="B42" s="16" t="s">
        <v>73</v>
      </c>
      <c r="C42" s="17"/>
      <c r="K42" t="str">
        <f t="shared" si="0"/>
        <v>202</v>
      </c>
    </row>
    <row r="43" spans="1:11">
      <c r="A43" s="16" t="s">
        <v>8</v>
      </c>
      <c r="B43" s="16" t="s">
        <v>76</v>
      </c>
      <c r="C43" s="17"/>
    </row>
    <row r="44" spans="1:11">
      <c r="A44" s="16" t="s">
        <v>8</v>
      </c>
      <c r="B44" s="16" t="s">
        <v>79</v>
      </c>
      <c r="C44" s="17"/>
    </row>
    <row r="45" spans="1:11">
      <c r="A45" s="16" t="s">
        <v>8</v>
      </c>
      <c r="B45" s="16" t="s">
        <v>81</v>
      </c>
      <c r="C45" s="17"/>
    </row>
    <row r="46" spans="1:11">
      <c r="A46" s="16" t="s">
        <v>8</v>
      </c>
      <c r="B46" s="16" t="s">
        <v>82</v>
      </c>
      <c r="C46" s="17"/>
    </row>
    <row r="47" spans="1:11">
      <c r="A47" s="16" t="s">
        <v>8</v>
      </c>
      <c r="B47" s="16" t="s">
        <v>155</v>
      </c>
      <c r="C47" s="17"/>
    </row>
    <row r="48" spans="1:11">
      <c r="A48" s="16" t="s">
        <v>9</v>
      </c>
      <c r="B48" s="16" t="s">
        <v>27</v>
      </c>
      <c r="C48" s="17"/>
    </row>
    <row r="49" spans="1:3">
      <c r="A49" s="16" t="s">
        <v>9</v>
      </c>
      <c r="B49" s="16" t="s">
        <v>157</v>
      </c>
    </row>
    <row r="50" spans="1:3">
      <c r="A50" s="16" t="s">
        <v>9</v>
      </c>
      <c r="B50" s="16" t="s">
        <v>37</v>
      </c>
      <c r="C50" s="17"/>
    </row>
    <row r="51" spans="1:3">
      <c r="A51" s="16" t="s">
        <v>9</v>
      </c>
      <c r="B51" s="16" t="s">
        <v>43</v>
      </c>
      <c r="C51" s="17"/>
    </row>
    <row r="52" spans="1:3">
      <c r="A52" s="16" t="s">
        <v>9</v>
      </c>
      <c r="B52" s="16" t="s">
        <v>159</v>
      </c>
      <c r="C52" s="17"/>
    </row>
    <row r="53" spans="1:3">
      <c r="A53" s="16" t="s">
        <v>9</v>
      </c>
      <c r="B53" s="16" t="s">
        <v>161</v>
      </c>
      <c r="C53" s="17"/>
    </row>
    <row r="54" spans="1:3">
      <c r="A54" s="16" t="s">
        <v>9</v>
      </c>
      <c r="B54" s="16" t="s">
        <v>163</v>
      </c>
      <c r="C54" s="17"/>
    </row>
    <row r="55" spans="1:3">
      <c r="A55" s="16" t="s">
        <v>10</v>
      </c>
      <c r="B55" s="16" t="s">
        <v>165</v>
      </c>
      <c r="C55" s="17"/>
    </row>
    <row r="56" spans="1:3">
      <c r="A56" s="16" t="s">
        <v>10</v>
      </c>
      <c r="B56" s="16" t="s">
        <v>167</v>
      </c>
    </row>
    <row r="57" spans="1:3">
      <c r="A57" s="16" t="s">
        <v>10</v>
      </c>
      <c r="B57" s="16" t="s">
        <v>169</v>
      </c>
      <c r="C57" s="17"/>
    </row>
    <row r="58" spans="1:3">
      <c r="A58" s="16" t="s">
        <v>10</v>
      </c>
      <c r="B58" s="16" t="s">
        <v>171</v>
      </c>
      <c r="C58" s="17"/>
    </row>
    <row r="59" spans="1:3">
      <c r="A59" s="16" t="s">
        <v>10</v>
      </c>
      <c r="B59" s="16" t="s">
        <v>173</v>
      </c>
      <c r="C59" s="17"/>
    </row>
    <row r="60" spans="1:3">
      <c r="A60" s="16" t="s">
        <v>10</v>
      </c>
      <c r="B60" s="16" t="s">
        <v>174</v>
      </c>
      <c r="C60" s="17"/>
    </row>
    <row r="61" spans="1:3">
      <c r="A61" s="16" t="s">
        <v>10</v>
      </c>
      <c r="B61" s="16" t="s">
        <v>175</v>
      </c>
      <c r="C61" s="17"/>
    </row>
    <row r="62" spans="1:3">
      <c r="A62" s="16" t="s">
        <v>11</v>
      </c>
      <c r="B62" s="16" t="s">
        <v>28</v>
      </c>
      <c r="C62" s="17"/>
    </row>
    <row r="63" spans="1:3">
      <c r="A63" s="16" t="s">
        <v>11</v>
      </c>
      <c r="B63" s="16" t="s">
        <v>31</v>
      </c>
      <c r="C63" s="17"/>
    </row>
    <row r="64" spans="1:3">
      <c r="A64" s="16" t="s">
        <v>11</v>
      </c>
      <c r="B64" s="16" t="s">
        <v>176</v>
      </c>
      <c r="C64" s="17"/>
    </row>
    <row r="65" spans="1:3">
      <c r="A65" s="16" t="s">
        <v>11</v>
      </c>
      <c r="B65" s="16" t="s">
        <v>38</v>
      </c>
      <c r="C65" s="17"/>
    </row>
    <row r="66" spans="1:3">
      <c r="A66" s="16" t="s">
        <v>11</v>
      </c>
      <c r="B66" s="16" t="s">
        <v>44</v>
      </c>
      <c r="C66" s="17"/>
    </row>
    <row r="67" spans="1:3">
      <c r="A67" s="16" t="s">
        <v>11</v>
      </c>
      <c r="B67" s="16" t="s">
        <v>177</v>
      </c>
      <c r="C67" s="17"/>
    </row>
    <row r="68" spans="1:3">
      <c r="A68" s="16" t="s">
        <v>11</v>
      </c>
      <c r="B68" s="16" t="s">
        <v>58</v>
      </c>
      <c r="C68" s="17"/>
    </row>
    <row r="69" spans="1:3">
      <c r="A69" s="16" t="s">
        <v>11</v>
      </c>
      <c r="B69" s="16" t="s">
        <v>63</v>
      </c>
      <c r="C69" s="17"/>
    </row>
    <row r="70" spans="1:3">
      <c r="A70" s="16" t="s">
        <v>11</v>
      </c>
      <c r="B70" s="16" t="s">
        <v>69</v>
      </c>
      <c r="C70" s="17"/>
    </row>
    <row r="71" spans="1:3">
      <c r="A71" s="16" t="s">
        <v>11</v>
      </c>
      <c r="B71" s="16" t="s">
        <v>74</v>
      </c>
      <c r="C71" s="17"/>
    </row>
    <row r="72" spans="1:3">
      <c r="A72" s="16" t="s">
        <v>11</v>
      </c>
      <c r="B72" s="16" t="s">
        <v>77</v>
      </c>
      <c r="C72" s="17"/>
    </row>
    <row r="73" spans="1:3">
      <c r="A73" s="16" t="s">
        <v>12</v>
      </c>
      <c r="B73" s="16" t="s">
        <v>178</v>
      </c>
      <c r="C73" s="17"/>
    </row>
    <row r="74" spans="1:3">
      <c r="A74" s="16" t="s">
        <v>12</v>
      </c>
      <c r="B74" s="16" t="s">
        <v>179</v>
      </c>
    </row>
    <row r="75" spans="1:3">
      <c r="A75" s="16" t="s">
        <v>12</v>
      </c>
      <c r="B75" s="16" t="s">
        <v>39</v>
      </c>
      <c r="C75" s="17"/>
    </row>
    <row r="76" spans="1:3">
      <c r="A76" s="16" t="s">
        <v>12</v>
      </c>
      <c r="B76" s="16" t="s">
        <v>45</v>
      </c>
      <c r="C76" s="17"/>
    </row>
    <row r="77" spans="1:3">
      <c r="A77" s="16" t="s">
        <v>12</v>
      </c>
      <c r="B77" s="16" t="s">
        <v>49</v>
      </c>
      <c r="C77" s="17"/>
    </row>
    <row r="78" spans="1:3">
      <c r="A78" s="16" t="s">
        <v>12</v>
      </c>
      <c r="B78" s="16" t="s">
        <v>180</v>
      </c>
      <c r="C78" s="17"/>
    </row>
    <row r="79" spans="1:3">
      <c r="A79" s="16" t="s">
        <v>12</v>
      </c>
      <c r="B79" s="16" t="s">
        <v>181</v>
      </c>
      <c r="C79" s="17"/>
    </row>
    <row r="80" spans="1:3">
      <c r="A80" s="16" t="s">
        <v>12</v>
      </c>
      <c r="B80" s="16" t="s">
        <v>182</v>
      </c>
      <c r="C80" s="17"/>
    </row>
    <row r="81" spans="1:3">
      <c r="A81" s="16" t="s">
        <v>12</v>
      </c>
      <c r="B81" s="16" t="s">
        <v>183</v>
      </c>
      <c r="C81" s="17"/>
    </row>
    <row r="82" spans="1:3">
      <c r="A82" s="16" t="s">
        <v>12</v>
      </c>
      <c r="B82" s="16" t="s">
        <v>184</v>
      </c>
      <c r="C82" s="17"/>
    </row>
    <row r="83" spans="1:3">
      <c r="A83" s="16" t="s">
        <v>12</v>
      </c>
      <c r="B83" s="16" t="s">
        <v>185</v>
      </c>
      <c r="C83" s="17"/>
    </row>
    <row r="84" spans="1:3">
      <c r="A84" s="16" t="s">
        <v>12</v>
      </c>
      <c r="B84" s="16" t="s">
        <v>186</v>
      </c>
      <c r="C84" s="17"/>
    </row>
    <row r="85" spans="1:3">
      <c r="A85" s="16" t="s">
        <v>12</v>
      </c>
      <c r="B85" s="16" t="s">
        <v>187</v>
      </c>
      <c r="C85" s="17"/>
    </row>
    <row r="86" spans="1:3">
      <c r="A86" s="16" t="s">
        <v>12</v>
      </c>
      <c r="B86" s="16" t="s">
        <v>188</v>
      </c>
      <c r="C86" s="17"/>
    </row>
    <row r="87" spans="1:3">
      <c r="A87" s="16" t="s">
        <v>12</v>
      </c>
      <c r="B87" s="16" t="s">
        <v>84</v>
      </c>
      <c r="C87" s="17"/>
    </row>
    <row r="88" spans="1:3">
      <c r="A88" s="16" t="s">
        <v>12</v>
      </c>
      <c r="B88" s="16" t="s">
        <v>189</v>
      </c>
      <c r="C88" s="17"/>
    </row>
    <row r="89" spans="1:3">
      <c r="A89" s="16" t="s">
        <v>13</v>
      </c>
      <c r="B89" s="16" t="s">
        <v>29</v>
      </c>
      <c r="C89" s="17"/>
    </row>
    <row r="90" spans="1:3">
      <c r="A90" s="16" t="s">
        <v>13</v>
      </c>
      <c r="B90" s="16" t="s">
        <v>34</v>
      </c>
    </row>
    <row r="91" spans="1:3">
      <c r="A91" s="16" t="s">
        <v>13</v>
      </c>
      <c r="B91" s="16" t="s">
        <v>40</v>
      </c>
      <c r="C91" s="17"/>
    </row>
    <row r="92" spans="1:3">
      <c r="A92" s="16" t="s">
        <v>13</v>
      </c>
      <c r="B92" s="16" t="s">
        <v>46</v>
      </c>
      <c r="C92" s="17"/>
    </row>
    <row r="93" spans="1:3">
      <c r="A93" s="16" t="s">
        <v>13</v>
      </c>
      <c r="B93" s="16" t="s">
        <v>50</v>
      </c>
      <c r="C93" s="17"/>
    </row>
    <row r="94" spans="1:3">
      <c r="A94" s="16" t="s">
        <v>13</v>
      </c>
      <c r="B94" s="16" t="s">
        <v>54</v>
      </c>
      <c r="C94" s="17"/>
    </row>
    <row r="95" spans="1:3">
      <c r="A95" s="16" t="s">
        <v>13</v>
      </c>
      <c r="B95" s="16" t="s">
        <v>59</v>
      </c>
      <c r="C95" s="17"/>
    </row>
    <row r="96" spans="1:3">
      <c r="A96" s="16" t="s">
        <v>13</v>
      </c>
      <c r="B96" s="16" t="s">
        <v>64</v>
      </c>
      <c r="C96" s="17"/>
    </row>
    <row r="97" spans="1:3">
      <c r="A97" s="16" t="s">
        <v>13</v>
      </c>
      <c r="B97" s="16" t="s">
        <v>70</v>
      </c>
      <c r="C97" s="17"/>
    </row>
    <row r="98" spans="1:3">
      <c r="A98" s="16" t="s">
        <v>13</v>
      </c>
      <c r="B98" s="16" t="s">
        <v>75</v>
      </c>
      <c r="C98" s="17"/>
    </row>
    <row r="99" spans="1:3">
      <c r="A99" s="16" t="s">
        <v>13</v>
      </c>
      <c r="B99" s="16" t="s">
        <v>78</v>
      </c>
      <c r="C99" s="17"/>
    </row>
    <row r="100" spans="1:3">
      <c r="A100" s="16" t="s">
        <v>14</v>
      </c>
      <c r="B100" s="16" t="s">
        <v>190</v>
      </c>
      <c r="C100" s="17"/>
    </row>
    <row r="101" spans="1:3">
      <c r="A101" s="16" t="s">
        <v>14</v>
      </c>
      <c r="B101" s="16" t="s">
        <v>191</v>
      </c>
    </row>
    <row r="102" spans="1:3">
      <c r="A102" s="16" t="s">
        <v>14</v>
      </c>
      <c r="B102" s="16" t="s">
        <v>192</v>
      </c>
      <c r="C102" s="17"/>
    </row>
    <row r="103" spans="1:3">
      <c r="A103" s="16" t="s">
        <v>14</v>
      </c>
      <c r="B103" s="16" t="s">
        <v>193</v>
      </c>
      <c r="C103" s="17"/>
    </row>
    <row r="104" spans="1:3">
      <c r="A104" s="16" t="s">
        <v>14</v>
      </c>
      <c r="B104" s="16" t="s">
        <v>194</v>
      </c>
      <c r="C104" s="17"/>
    </row>
    <row r="105" spans="1:3">
      <c r="A105" s="16" t="s">
        <v>14</v>
      </c>
      <c r="B105" s="16" t="s">
        <v>195</v>
      </c>
      <c r="C105" s="17"/>
    </row>
    <row r="106" spans="1:3">
      <c r="A106" s="16" t="s">
        <v>14</v>
      </c>
      <c r="B106" s="16" t="s">
        <v>196</v>
      </c>
      <c r="C106" s="17"/>
    </row>
    <row r="107" spans="1:3">
      <c r="A107" s="16" t="s">
        <v>14</v>
      </c>
      <c r="B107" s="16" t="s">
        <v>197</v>
      </c>
      <c r="C107" s="17"/>
    </row>
    <row r="108" spans="1:3">
      <c r="A108" s="16" t="s">
        <v>15</v>
      </c>
      <c r="B108" s="16" t="s">
        <v>198</v>
      </c>
      <c r="C108" s="17"/>
    </row>
    <row r="109" spans="1:3">
      <c r="A109" s="16" t="s">
        <v>15</v>
      </c>
      <c r="B109" s="16" t="s">
        <v>60</v>
      </c>
    </row>
    <row r="110" spans="1:3">
      <c r="A110" s="16" t="s">
        <v>15</v>
      </c>
      <c r="B110" s="16" t="s">
        <v>65</v>
      </c>
      <c r="C110" s="17"/>
    </row>
    <row r="111" spans="1:3">
      <c r="A111" s="16" t="s">
        <v>15</v>
      </c>
      <c r="B111" s="16" t="s">
        <v>71</v>
      </c>
      <c r="C111" s="17"/>
    </row>
    <row r="112" spans="1:3">
      <c r="A112" s="16" t="s">
        <v>15</v>
      </c>
      <c r="B112" s="16" t="s">
        <v>199</v>
      </c>
      <c r="C112" s="17"/>
    </row>
    <row r="113" spans="1:3">
      <c r="A113" s="16" t="s">
        <v>15</v>
      </c>
      <c r="B113" s="16" t="s">
        <v>200</v>
      </c>
      <c r="C113" s="17"/>
    </row>
    <row r="114" spans="1:3">
      <c r="A114" s="16" t="s">
        <v>15</v>
      </c>
      <c r="B114" s="16" t="s">
        <v>80</v>
      </c>
      <c r="C114" s="17"/>
    </row>
    <row r="115" spans="1:3">
      <c r="A115" s="16" t="s">
        <v>15</v>
      </c>
      <c r="B115" s="16" t="s">
        <v>201</v>
      </c>
      <c r="C115" s="17"/>
    </row>
    <row r="116" spans="1:3">
      <c r="A116" s="16" t="s">
        <v>15</v>
      </c>
      <c r="B116" s="16" t="s">
        <v>83</v>
      </c>
      <c r="C116" s="17"/>
    </row>
    <row r="117" spans="1:3">
      <c r="A117" s="16" t="s">
        <v>15</v>
      </c>
      <c r="B117" s="16" t="s">
        <v>202</v>
      </c>
      <c r="C117" s="17"/>
    </row>
    <row r="118" spans="1:3">
      <c r="A118" s="16" t="s">
        <v>15</v>
      </c>
      <c r="B118" s="16" t="s">
        <v>203</v>
      </c>
      <c r="C118" s="17"/>
    </row>
    <row r="119" spans="1:3">
      <c r="A119" s="16" t="s">
        <v>15</v>
      </c>
      <c r="B119" s="16" t="s">
        <v>204</v>
      </c>
      <c r="C119" s="17"/>
    </row>
    <row r="120" spans="1:3">
      <c r="A120" s="16" t="s">
        <v>15</v>
      </c>
      <c r="B120" s="16" t="s">
        <v>85</v>
      </c>
      <c r="C120" s="17"/>
    </row>
    <row r="121" spans="1:3">
      <c r="A121" s="16" t="s">
        <v>15</v>
      </c>
      <c r="B121" s="16" t="s">
        <v>86</v>
      </c>
      <c r="C121" s="17"/>
    </row>
    <row r="122" spans="1:3">
      <c r="A122" s="16" t="s">
        <v>15</v>
      </c>
      <c r="B122" s="16" t="s">
        <v>87</v>
      </c>
      <c r="C122" s="17"/>
    </row>
    <row r="123" spans="1:3">
      <c r="A123" s="16" t="s">
        <v>15</v>
      </c>
      <c r="B123" s="16" t="s">
        <v>88</v>
      </c>
      <c r="C123" s="17"/>
    </row>
    <row r="124" spans="1:3">
      <c r="A124" s="16" t="s">
        <v>15</v>
      </c>
      <c r="B124" s="16" t="s">
        <v>89</v>
      </c>
      <c r="C124" s="17"/>
    </row>
    <row r="125" spans="1:3">
      <c r="A125" s="16" t="s">
        <v>15</v>
      </c>
      <c r="B125" s="16" t="s">
        <v>91</v>
      </c>
      <c r="C125" s="17"/>
    </row>
    <row r="126" spans="1:3">
      <c r="A126" s="16" t="s">
        <v>15</v>
      </c>
      <c r="B126" s="16" t="s">
        <v>205</v>
      </c>
      <c r="C126" s="17"/>
    </row>
    <row r="127" spans="1:3">
      <c r="A127" s="16" t="s">
        <v>15</v>
      </c>
      <c r="B127" s="16" t="s">
        <v>206</v>
      </c>
      <c r="C127" s="17"/>
    </row>
    <row r="128" spans="1:3">
      <c r="A128" s="16" t="s">
        <v>16</v>
      </c>
      <c r="B128" s="16" t="s">
        <v>207</v>
      </c>
      <c r="C128" s="17"/>
    </row>
    <row r="129" spans="1:3">
      <c r="A129" s="16" t="s">
        <v>16</v>
      </c>
      <c r="B129" s="16" t="s">
        <v>208</v>
      </c>
    </row>
    <row r="130" spans="1:3">
      <c r="A130" s="16" t="s">
        <v>16</v>
      </c>
      <c r="B130" s="16" t="s">
        <v>209</v>
      </c>
      <c r="C130" s="17"/>
    </row>
    <row r="131" spans="1:3">
      <c r="A131" s="16" t="s">
        <v>16</v>
      </c>
      <c r="B131" s="16" t="s">
        <v>210</v>
      </c>
      <c r="C131" s="17"/>
    </row>
    <row r="132" spans="1:3">
      <c r="A132" s="16" t="s">
        <v>16</v>
      </c>
      <c r="B132" s="16" t="s">
        <v>47</v>
      </c>
      <c r="C132" s="17"/>
    </row>
    <row r="133" spans="1:3">
      <c r="A133" s="16" t="s">
        <v>16</v>
      </c>
      <c r="B133" s="16" t="s">
        <v>51</v>
      </c>
      <c r="C133" s="17"/>
    </row>
    <row r="134" spans="1:3">
      <c r="A134" s="16" t="s">
        <v>16</v>
      </c>
      <c r="B134" s="16" t="s">
        <v>55</v>
      </c>
      <c r="C134" s="17"/>
    </row>
    <row r="135" spans="1:3">
      <c r="A135" s="16" t="s">
        <v>16</v>
      </c>
      <c r="B135" s="16" t="s">
        <v>61</v>
      </c>
      <c r="C135" s="17"/>
    </row>
    <row r="136" spans="1:3">
      <c r="A136" s="16" t="s">
        <v>16</v>
      </c>
      <c r="B136" s="16" t="s">
        <v>66</v>
      </c>
      <c r="C136" s="17"/>
    </row>
    <row r="137" spans="1:3">
      <c r="A137" s="16" t="s">
        <v>16</v>
      </c>
      <c r="B137" s="16" t="s">
        <v>72</v>
      </c>
      <c r="C137" s="17"/>
    </row>
    <row r="138" spans="1:3">
      <c r="A138" s="16" t="s">
        <v>16</v>
      </c>
      <c r="B138" s="16" t="s">
        <v>211</v>
      </c>
      <c r="C138" s="17"/>
    </row>
    <row r="139" spans="1:3">
      <c r="A139" s="16" t="s">
        <v>16</v>
      </c>
      <c r="B139" s="16" t="s">
        <v>212</v>
      </c>
      <c r="C139" s="17"/>
    </row>
    <row r="140" spans="1:3">
      <c r="A140" s="16" t="s">
        <v>16</v>
      </c>
      <c r="B140" s="16" t="s">
        <v>213</v>
      </c>
      <c r="C140" s="17"/>
    </row>
    <row r="141" spans="1:3">
      <c r="A141" s="16" t="s">
        <v>16</v>
      </c>
      <c r="B141" s="16" t="s">
        <v>214</v>
      </c>
      <c r="C141" s="17"/>
    </row>
    <row r="142" spans="1:3">
      <c r="A142" s="16" t="s">
        <v>16</v>
      </c>
      <c r="B142" s="16" t="s">
        <v>215</v>
      </c>
      <c r="C142" s="17"/>
    </row>
    <row r="143" spans="1:3">
      <c r="A143" s="16" t="s">
        <v>16</v>
      </c>
      <c r="B143" s="16" t="s">
        <v>216</v>
      </c>
      <c r="C143" s="17"/>
    </row>
    <row r="144" spans="1:3">
      <c r="A144" s="16" t="s">
        <v>16</v>
      </c>
      <c r="B144" s="16" t="s">
        <v>217</v>
      </c>
      <c r="C144" s="17"/>
    </row>
    <row r="145" spans="1:3">
      <c r="A145" s="16" t="s">
        <v>16</v>
      </c>
      <c r="B145" s="16" t="s">
        <v>218</v>
      </c>
      <c r="C145" s="17"/>
    </row>
    <row r="146" spans="1:3">
      <c r="A146" s="16" t="s">
        <v>17</v>
      </c>
      <c r="B146" s="16" t="s">
        <v>219</v>
      </c>
      <c r="C146" s="17"/>
    </row>
    <row r="147" spans="1:3">
      <c r="A147" s="16" t="s">
        <v>17</v>
      </c>
      <c r="B147" s="16" t="s">
        <v>220</v>
      </c>
    </row>
    <row r="148" spans="1:3">
      <c r="A148" s="16" t="s">
        <v>17</v>
      </c>
      <c r="B148" s="16" t="s">
        <v>221</v>
      </c>
      <c r="C148" s="17"/>
    </row>
    <row r="149" spans="1:3">
      <c r="A149" s="16" t="s">
        <v>18</v>
      </c>
      <c r="B149" s="16" t="s">
        <v>222</v>
      </c>
      <c r="C149" s="17"/>
    </row>
    <row r="150" spans="1:3">
      <c r="A150" s="16" t="s">
        <v>18</v>
      </c>
      <c r="B150" s="16" t="s">
        <v>223</v>
      </c>
    </row>
    <row r="151" spans="1:3">
      <c r="A151" s="16" t="s">
        <v>18</v>
      </c>
      <c r="B151" s="16" t="s">
        <v>224</v>
      </c>
      <c r="C151" s="17"/>
    </row>
    <row r="152" spans="1:3">
      <c r="A152" s="16" t="s">
        <v>19</v>
      </c>
      <c r="B152" s="16" t="s">
        <v>225</v>
      </c>
      <c r="C152" s="17"/>
    </row>
    <row r="153" spans="1:3">
      <c r="A153" s="16" t="s">
        <v>19</v>
      </c>
      <c r="B153" s="16" t="s">
        <v>226</v>
      </c>
    </row>
    <row r="154" spans="1:3">
      <c r="A154" s="16" t="s">
        <v>19</v>
      </c>
      <c r="B154" s="16" t="s">
        <v>227</v>
      </c>
      <c r="C154" s="17"/>
    </row>
    <row r="155" spans="1:3">
      <c r="A155" s="16" t="s">
        <v>19</v>
      </c>
      <c r="B155" s="16" t="s">
        <v>228</v>
      </c>
      <c r="C155" s="17"/>
    </row>
    <row r="156" spans="1:3">
      <c r="A156" s="16" t="s">
        <v>19</v>
      </c>
      <c r="B156" s="16" t="s">
        <v>229</v>
      </c>
      <c r="C156" s="17"/>
    </row>
    <row r="157" spans="1:3">
      <c r="A157" s="16" t="s">
        <v>19</v>
      </c>
      <c r="B157" s="16" t="s">
        <v>230</v>
      </c>
      <c r="C157" s="17"/>
    </row>
    <row r="158" spans="1:3">
      <c r="A158" s="16" t="s">
        <v>19</v>
      </c>
      <c r="B158" s="16" t="s">
        <v>266</v>
      </c>
      <c r="C158" s="17"/>
    </row>
    <row r="159" spans="1:3">
      <c r="A159" s="16" t="s">
        <v>90</v>
      </c>
      <c r="B159" s="16" t="s">
        <v>231</v>
      </c>
      <c r="C159" s="17"/>
    </row>
    <row r="160" spans="1:3">
      <c r="A160" s="16" t="s">
        <v>90</v>
      </c>
      <c r="B160" s="16" t="s">
        <v>232</v>
      </c>
    </row>
    <row r="161" spans="1:3">
      <c r="A161" s="16" t="s">
        <v>90</v>
      </c>
      <c r="B161" s="16" t="s">
        <v>233</v>
      </c>
      <c r="C161" s="17"/>
    </row>
    <row r="162" spans="1:3">
      <c r="A162" s="16" t="s">
        <v>20</v>
      </c>
      <c r="B162" s="16" t="s">
        <v>234</v>
      </c>
      <c r="C162" s="17"/>
    </row>
    <row r="163" spans="1:3">
      <c r="A163" s="16" t="s">
        <v>20</v>
      </c>
      <c r="B163" s="16" t="s">
        <v>235</v>
      </c>
    </row>
    <row r="164" spans="1:3">
      <c r="A164" s="16" t="s">
        <v>20</v>
      </c>
      <c r="B164" s="16" t="s">
        <v>236</v>
      </c>
      <c r="C164" s="17"/>
    </row>
    <row r="165" spans="1:3">
      <c r="A165" s="16" t="s">
        <v>20</v>
      </c>
      <c r="B165" s="16" t="s">
        <v>237</v>
      </c>
      <c r="C165" s="17"/>
    </row>
    <row r="166" spans="1:3">
      <c r="A166" s="16" t="s">
        <v>20</v>
      </c>
      <c r="B166" s="16" t="s">
        <v>238</v>
      </c>
      <c r="C166" s="17"/>
    </row>
    <row r="167" spans="1:3">
      <c r="A167" s="16" t="s">
        <v>20</v>
      </c>
      <c r="B167" s="16" t="s">
        <v>239</v>
      </c>
      <c r="C167" s="17"/>
    </row>
    <row r="168" spans="1:3">
      <c r="A168" s="16" t="s">
        <v>20</v>
      </c>
      <c r="B168" s="16" t="s">
        <v>240</v>
      </c>
      <c r="C168" s="17"/>
    </row>
    <row r="169" spans="1:3">
      <c r="A169" s="16" t="s">
        <v>20</v>
      </c>
      <c r="B169" s="16" t="s">
        <v>241</v>
      </c>
      <c r="C169" s="17"/>
    </row>
    <row r="170" spans="1:3">
      <c r="A170" s="16" t="s">
        <v>20</v>
      </c>
      <c r="B170" s="16" t="s">
        <v>242</v>
      </c>
      <c r="C170" s="17"/>
    </row>
    <row r="171" spans="1:3">
      <c r="A171" s="16" t="s">
        <v>20</v>
      </c>
      <c r="B171" s="16" t="s">
        <v>243</v>
      </c>
      <c r="C171" s="17"/>
    </row>
    <row r="172" spans="1:3">
      <c r="A172" s="16" t="s">
        <v>20</v>
      </c>
      <c r="B172" s="16" t="s">
        <v>244</v>
      </c>
      <c r="C172" s="17"/>
    </row>
    <row r="173" spans="1:3">
      <c r="A173" s="16" t="s">
        <v>20</v>
      </c>
      <c r="B173" s="16" t="s">
        <v>245</v>
      </c>
      <c r="C173" s="17"/>
    </row>
    <row r="174" spans="1:3">
      <c r="A174" s="16" t="s">
        <v>21</v>
      </c>
      <c r="B174" s="16" t="s">
        <v>246</v>
      </c>
    </row>
    <row r="175" spans="1:3">
      <c r="A175" t="s">
        <v>247</v>
      </c>
      <c r="B175" t="s">
        <v>248</v>
      </c>
      <c r="C175" s="17"/>
    </row>
    <row r="176" spans="1:3">
      <c r="A176" t="s">
        <v>22</v>
      </c>
      <c r="B176" s="16" t="s">
        <v>249</v>
      </c>
      <c r="C176" s="17"/>
    </row>
    <row r="177" spans="1:3">
      <c r="A177" t="s">
        <v>22</v>
      </c>
      <c r="B177" s="16" t="s">
        <v>250</v>
      </c>
    </row>
    <row r="178" spans="1:3">
      <c r="A178" t="s">
        <v>22</v>
      </c>
      <c r="B178" s="16" t="s">
        <v>251</v>
      </c>
      <c r="C178" s="17"/>
    </row>
    <row r="179" spans="1:3">
      <c r="A179" t="s">
        <v>22</v>
      </c>
      <c r="B179" s="16" t="s">
        <v>252</v>
      </c>
      <c r="C179" s="17"/>
    </row>
    <row r="180" spans="1:3">
      <c r="A180" t="s">
        <v>22</v>
      </c>
      <c r="B180" s="16" t="s">
        <v>253</v>
      </c>
      <c r="C180" s="17"/>
    </row>
    <row r="181" spans="1:3">
      <c r="A181" t="s">
        <v>22</v>
      </c>
      <c r="B181" s="16" t="s">
        <v>254</v>
      </c>
      <c r="C181" s="17"/>
    </row>
    <row r="182" spans="1:3">
      <c r="A182" t="s">
        <v>22</v>
      </c>
      <c r="B182" s="16" t="s">
        <v>255</v>
      </c>
      <c r="C182" s="17"/>
    </row>
    <row r="183" spans="1:3">
      <c r="A183" t="s">
        <v>23</v>
      </c>
      <c r="B183" s="16" t="s">
        <v>256</v>
      </c>
      <c r="C183" s="17"/>
    </row>
    <row r="184" spans="1:3">
      <c r="A184" t="s">
        <v>23</v>
      </c>
      <c r="B184" s="16" t="s">
        <v>257</v>
      </c>
    </row>
    <row r="185" spans="1:3">
      <c r="A185" t="s">
        <v>23</v>
      </c>
      <c r="B185" s="16" t="s">
        <v>258</v>
      </c>
      <c r="C185" s="17"/>
    </row>
    <row r="186" spans="1:3">
      <c r="A186" t="s">
        <v>23</v>
      </c>
      <c r="B186" s="16" t="s">
        <v>259</v>
      </c>
      <c r="C186" s="17"/>
    </row>
    <row r="187" spans="1:3">
      <c r="A187" t="s">
        <v>23</v>
      </c>
      <c r="B187" s="16" t="s">
        <v>260</v>
      </c>
      <c r="C187" s="17"/>
    </row>
    <row r="188" spans="1:3">
      <c r="A188" t="s">
        <v>23</v>
      </c>
      <c r="B188" s="16" t="s">
        <v>261</v>
      </c>
    </row>
    <row r="189" spans="1:3">
      <c r="A189" t="s">
        <v>23</v>
      </c>
      <c r="B189" s="16" t="s">
        <v>262</v>
      </c>
    </row>
    <row r="190" spans="1:3">
      <c r="A190" t="s">
        <v>24</v>
      </c>
      <c r="B190" s="16" t="s">
        <v>263</v>
      </c>
    </row>
    <row r="191" spans="1:3">
      <c r="A191" t="s">
        <v>24</v>
      </c>
      <c r="B191" s="16" t="s">
        <v>264</v>
      </c>
    </row>
  </sheetData>
  <sheetProtection algorithmName="SHA-512" hashValue="YNv3HL1Peh56u1I/BVPmdglimG7d5m7cKBC+7V3lwbeWvK+xfUv4XMU2ze+OcA5rDhPi/YrfaPyS5kxshz6NHA==" saltValue="fkBO4Vbxnw6VIES+2fI15A==" spinCount="100000" sheet="1" objects="1" scenarios="1"/>
  <mergeCells count="1">
    <mergeCell ref="J5:K5"/>
  </mergeCells>
  <dataValidations count="1">
    <dataValidation type="list" allowBlank="1" showInputMessage="1" showErrorMessage="1" sqref="J3" xr:uid="{140781C8-FD11-4402-9B16-79EB1758FB96}">
      <formula1>_xlfn.ANCHORARRAY(List_Cen_Gest)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B78A-9690-4D7E-9FCB-BB48744E26F4}">
  <dimension ref="A1:K18"/>
  <sheetViews>
    <sheetView showGridLines="0" zoomScaleNormal="100" workbookViewId="0">
      <selection activeCell="K2" sqref="K2"/>
    </sheetView>
  </sheetViews>
  <sheetFormatPr baseColWidth="10" defaultColWidth="0" defaultRowHeight="0" customHeight="1" zeroHeight="1"/>
  <cols>
    <col min="1" max="1" width="11.5703125" customWidth="1"/>
    <col min="2" max="2" width="10.140625" customWidth="1"/>
    <col min="3" max="3" width="16.140625" customWidth="1"/>
    <col min="4" max="8" width="18.28515625" customWidth="1"/>
    <col min="9" max="9" width="10.85546875" customWidth="1"/>
    <col min="10" max="10" width="15.28515625" customWidth="1"/>
    <col min="11" max="11" width="21.42578125" customWidth="1"/>
    <col min="12" max="16384" width="11.5703125" hidden="1"/>
  </cols>
  <sheetData>
    <row r="1" spans="3:10" ht="10.15" customHeight="1"/>
    <row r="2" spans="3:10" ht="15"/>
    <row r="3" spans="3:10" ht="15"/>
    <row r="4" spans="3:10" ht="6.6" customHeight="1"/>
    <row r="5" spans="3:10" ht="18">
      <c r="C5" s="59" t="s">
        <v>325</v>
      </c>
      <c r="D5" s="59"/>
      <c r="E5" s="59"/>
      <c r="F5" s="59"/>
      <c r="G5" s="59"/>
      <c r="H5" s="59"/>
      <c r="I5" s="59"/>
      <c r="J5" s="59"/>
    </row>
    <row r="6" spans="3:10" ht="18" customHeight="1">
      <c r="C6" s="60" t="s">
        <v>318</v>
      </c>
      <c r="D6" s="60"/>
      <c r="E6" s="60"/>
      <c r="F6" s="60"/>
      <c r="G6" s="60"/>
      <c r="H6" s="60"/>
      <c r="I6" s="60"/>
      <c r="J6" s="60"/>
    </row>
    <row r="7" spans="3:10" ht="3" customHeight="1">
      <c r="C7" s="28"/>
      <c r="D7" s="28"/>
      <c r="E7" s="28"/>
      <c r="F7" s="28"/>
      <c r="G7" s="28"/>
      <c r="H7" s="28"/>
      <c r="I7" s="28"/>
    </row>
    <row r="8" spans="3:10" ht="15.75" thickBot="1">
      <c r="C8" s="29" t="s">
        <v>92</v>
      </c>
      <c r="D8" s="28"/>
      <c r="E8" s="28"/>
      <c r="F8" s="28"/>
      <c r="G8" s="28"/>
      <c r="H8" s="28"/>
      <c r="I8" s="28"/>
    </row>
    <row r="9" spans="3:10" ht="18.600000000000001" customHeight="1" thickBot="1">
      <c r="C9" s="61" t="s">
        <v>4</v>
      </c>
      <c r="D9" s="62"/>
      <c r="E9" s="62"/>
      <c r="F9" s="62"/>
      <c r="G9" s="62"/>
      <c r="H9" s="62"/>
      <c r="I9" s="62"/>
      <c r="J9" s="63"/>
    </row>
    <row r="10" spans="3:10" ht="7.9" customHeight="1">
      <c r="C10" s="28"/>
      <c r="D10" s="28"/>
      <c r="E10" s="28"/>
      <c r="F10" s="28"/>
      <c r="G10" s="28"/>
      <c r="H10" s="28"/>
      <c r="I10" s="28"/>
    </row>
    <row r="11" spans="3:10" ht="38.450000000000003" customHeight="1">
      <c r="C11" s="27" t="s">
        <v>319</v>
      </c>
      <c r="D11" s="64" t="s">
        <v>317</v>
      </c>
      <c r="E11" s="64"/>
      <c r="F11" s="64"/>
      <c r="G11" s="64"/>
      <c r="H11" s="64"/>
      <c r="I11" s="26"/>
      <c r="J11" s="24" t="s">
        <v>315</v>
      </c>
    </row>
    <row r="12" spans="3:10" ht="38.450000000000003" customHeight="1">
      <c r="C12" s="27" t="s">
        <v>320</v>
      </c>
      <c r="D12" s="64" t="s">
        <v>322</v>
      </c>
      <c r="E12" s="64"/>
      <c r="F12" s="64"/>
      <c r="G12" s="64"/>
      <c r="H12" s="64"/>
      <c r="I12" s="26"/>
      <c r="J12" s="24" t="s">
        <v>316</v>
      </c>
    </row>
    <row r="13" spans="3:10" ht="38.450000000000003" customHeight="1">
      <c r="C13" s="27" t="s">
        <v>321</v>
      </c>
      <c r="D13" s="65" t="s">
        <v>324</v>
      </c>
      <c r="E13" s="64"/>
      <c r="F13" s="64"/>
      <c r="G13" s="64"/>
      <c r="H13" s="64"/>
      <c r="I13" s="26"/>
      <c r="J13" s="24" t="s">
        <v>316</v>
      </c>
    </row>
    <row r="14" spans="3:10" ht="38.450000000000003" customHeight="1">
      <c r="C14" s="57" t="s">
        <v>314</v>
      </c>
      <c r="D14" s="58"/>
      <c r="E14" s="58"/>
      <c r="F14" s="58"/>
      <c r="G14" s="58"/>
      <c r="H14" s="58"/>
      <c r="I14" s="25"/>
      <c r="J14" s="24" t="s">
        <v>313</v>
      </c>
    </row>
    <row r="15" spans="3:10" ht="38.450000000000003" customHeight="1">
      <c r="C15" s="57" t="s">
        <v>323</v>
      </c>
      <c r="D15" s="58"/>
      <c r="E15" s="58"/>
      <c r="F15" s="58"/>
      <c r="G15" s="58"/>
      <c r="H15" s="58"/>
      <c r="I15" s="25"/>
      <c r="J15" s="24" t="s">
        <v>313</v>
      </c>
    </row>
    <row r="16" spans="3:10" ht="15"/>
    <row r="17" ht="15"/>
    <row r="18" ht="15"/>
  </sheetData>
  <sheetProtection algorithmName="SHA-512" hashValue="AqarcIsAQUKmAZPks6yIR99qm16mV0Q8cGnchTFkL0lM1ioYsNcSNVROc7IXvpJ650uOkA2zFwPUKka2/HrTwQ==" saltValue="psy/NgZDzqYAEn8Go2Qiog==" spinCount="100000" sheet="1" objects="1" scenarios="1"/>
  <mergeCells count="8">
    <mergeCell ref="C14:H14"/>
    <mergeCell ref="C15:H15"/>
    <mergeCell ref="C5:J5"/>
    <mergeCell ref="C6:J6"/>
    <mergeCell ref="C9:J9"/>
    <mergeCell ref="D11:H11"/>
    <mergeCell ref="D12:H12"/>
    <mergeCell ref="D13:H13"/>
  </mergeCells>
  <conditionalFormatting sqref="J11:J15">
    <cfRule type="expression" dxfId="0" priority="1">
      <formula>J11="Pendiente"</formula>
    </cfRule>
  </conditionalFormatting>
  <dataValidations count="1">
    <dataValidation type="list" allowBlank="1" showInputMessage="1" showErrorMessage="1" sqref="J11:J15" xr:uid="{A958257C-056E-4A6D-893B-F902B4678F72}">
      <formula1>"Automático,Completo,Pendiente"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5799B9-B8D1-42D3-92E1-24D144FFA085}">
          <x14:formula1>
            <xm:f>Cent_Gest!$D$2:$D$28</xm:f>
          </x14:formula1>
          <xm:sqref>C9:J9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EBE4-1B68-40D3-A4EC-8F291FD006D3}">
  <dimension ref="A1:S22"/>
  <sheetViews>
    <sheetView showGridLines="0" topLeftCell="B1" zoomScale="89" zoomScaleNormal="89" workbookViewId="0">
      <selection activeCell="C3" sqref="C3:L3"/>
    </sheetView>
  </sheetViews>
  <sheetFormatPr baseColWidth="10" defaultColWidth="11.42578125" defaultRowHeight="15"/>
  <cols>
    <col min="1" max="1" width="3.7109375" hidden="1" customWidth="1"/>
    <col min="2" max="2" width="11.140625" customWidth="1"/>
    <col min="3" max="3" width="29.5703125" customWidth="1"/>
    <col min="4" max="5" width="17.28515625" customWidth="1"/>
    <col min="6" max="6" width="12.7109375" customWidth="1"/>
    <col min="7" max="8" width="17.28515625" customWidth="1"/>
    <col min="9" max="9" width="12.7109375" customWidth="1"/>
    <col min="10" max="11" width="14.140625" customWidth="1"/>
    <col min="12" max="12" width="13.28515625" customWidth="1"/>
    <col min="13" max="13" width="3.85546875" customWidth="1"/>
    <col min="14" max="14" width="13.28515625" customWidth="1"/>
  </cols>
  <sheetData>
    <row r="1" spans="2:19">
      <c r="B1" s="41" t="str">
        <f>IFERROR(VLOOKUP(C3,Cod_CG,2,0),"")</f>
        <v>20204300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9" ht="14.45" customHeight="1" thickBot="1">
      <c r="B2" s="42"/>
      <c r="C2" s="67" t="s">
        <v>312</v>
      </c>
      <c r="D2" s="67"/>
      <c r="E2" s="67"/>
      <c r="F2" s="67"/>
      <c r="G2" s="67"/>
      <c r="H2" s="67"/>
      <c r="I2" s="67"/>
      <c r="J2" s="67"/>
      <c r="K2" s="67"/>
      <c r="L2" s="67"/>
      <c r="M2" s="10"/>
    </row>
    <row r="3" spans="2:19" ht="14.45" customHeight="1" thickBot="1">
      <c r="C3" s="68" t="s">
        <v>134</v>
      </c>
      <c r="D3" s="69"/>
      <c r="E3" s="69"/>
      <c r="F3" s="69"/>
      <c r="G3" s="69"/>
      <c r="H3" s="69"/>
      <c r="I3" s="69"/>
      <c r="J3" s="69"/>
      <c r="K3" s="69"/>
      <c r="L3" s="70"/>
      <c r="N3" s="12" t="s">
        <v>94</v>
      </c>
    </row>
    <row r="4" spans="2:19" ht="14.45" customHeight="1">
      <c r="B4" s="42"/>
      <c r="C4" s="67" t="s">
        <v>108</v>
      </c>
      <c r="D4" s="67"/>
      <c r="E4" s="67"/>
      <c r="F4" s="67"/>
      <c r="G4" s="67"/>
      <c r="H4" s="67"/>
      <c r="I4" s="67"/>
      <c r="J4" s="67"/>
      <c r="K4" s="67"/>
      <c r="L4" s="67"/>
    </row>
    <row r="5" spans="2:19" ht="14.45" customHeight="1">
      <c r="B5" s="42"/>
      <c r="C5" s="67" t="s">
        <v>93</v>
      </c>
      <c r="D5" s="67"/>
      <c r="E5" s="67"/>
      <c r="F5" s="67"/>
      <c r="G5" s="67"/>
      <c r="H5" s="67"/>
      <c r="I5" s="67"/>
      <c r="J5" s="67"/>
      <c r="K5" s="67"/>
      <c r="L5" s="67"/>
    </row>
    <row r="6" spans="2:19" ht="15" customHeight="1" thickBot="1">
      <c r="B6" s="42"/>
      <c r="C6" s="73" t="s">
        <v>95</v>
      </c>
      <c r="D6" s="66">
        <v>2023</v>
      </c>
      <c r="E6" s="66"/>
      <c r="F6" s="66"/>
      <c r="G6" s="66">
        <v>2024</v>
      </c>
      <c r="H6" s="66"/>
      <c r="I6" s="66"/>
      <c r="J6" s="66" t="s">
        <v>110</v>
      </c>
      <c r="K6" s="66"/>
      <c r="L6" s="66" t="s">
        <v>109</v>
      </c>
    </row>
    <row r="7" spans="2:19" ht="16.149999999999999" customHeight="1" thickTop="1">
      <c r="B7" s="42"/>
      <c r="C7" s="73"/>
      <c r="D7" s="80" t="s">
        <v>327</v>
      </c>
      <c r="E7" s="84" t="s">
        <v>119</v>
      </c>
      <c r="F7" s="71" t="s">
        <v>96</v>
      </c>
      <c r="G7" s="80" t="s">
        <v>327</v>
      </c>
      <c r="H7" s="82" t="s">
        <v>120</v>
      </c>
      <c r="I7" s="78" t="s">
        <v>96</v>
      </c>
      <c r="J7" s="66"/>
      <c r="K7" s="66"/>
      <c r="L7" s="66"/>
    </row>
    <row r="8" spans="2:19" ht="22.5">
      <c r="B8" s="42"/>
      <c r="C8" s="74"/>
      <c r="D8" s="81"/>
      <c r="E8" s="85"/>
      <c r="F8" s="72"/>
      <c r="G8" s="81"/>
      <c r="H8" s="83"/>
      <c r="I8" s="79"/>
      <c r="J8" s="43" t="s">
        <v>329</v>
      </c>
      <c r="K8" s="43" t="s">
        <v>97</v>
      </c>
      <c r="L8" s="66"/>
    </row>
    <row r="9" spans="2:19" ht="16.149999999999999" customHeight="1">
      <c r="B9" s="42"/>
      <c r="C9" s="44" t="s">
        <v>98</v>
      </c>
      <c r="D9" s="21">
        <f>SUM(D10:D19)</f>
        <v>4766.7995609999989</v>
      </c>
      <c r="E9" s="21">
        <f>SUM(E10:E19)</f>
        <v>1830.7433650400001</v>
      </c>
      <c r="F9" s="22">
        <f t="shared" ref="F9:F19" si="0">IFERROR(E9/D9,0)</f>
        <v>0.3840613270208364</v>
      </c>
      <c r="G9" s="21">
        <f>SUM(G10:G19)</f>
        <v>5227.2248837899997</v>
      </c>
      <c r="H9" s="21">
        <f>SUM(H10:H19)</f>
        <v>1749.7918332599997</v>
      </c>
      <c r="I9" s="23">
        <f t="shared" ref="I9:I19" si="1">IFERROR(H9/G9,0)</f>
        <v>0.3347458493102583</v>
      </c>
      <c r="J9" s="23">
        <f>IFERROR(G9/$G$9,0)</f>
        <v>1</v>
      </c>
      <c r="K9" s="23">
        <f>IFERROR(H9/$H$9,0)</f>
        <v>1</v>
      </c>
      <c r="L9" s="55">
        <f>IFERROR((H9/E9)-1,0)</f>
        <v>-4.4217847965944523E-2</v>
      </c>
    </row>
    <row r="10" spans="2:19" ht="16.149999999999999" customHeight="1">
      <c r="B10" s="42"/>
      <c r="C10" s="45" t="s">
        <v>25</v>
      </c>
      <c r="D10" s="46">
        <f>IF(LEN(B1)=3,SUMIFS(Pre_Fin_2023,Num_Part_2023,0,Clas_Fuent_2023,"Internos")/1000000,SUMIFS(Pre_Fin_2023,Num_Part_2023,0,Clas_Fuent_2023,"Internos",Tit_C2023,B1)/1000000)</f>
        <v>3124.9574809999999</v>
      </c>
      <c r="E10" s="46">
        <f>IF(LEN(B1)=3,SUMIFS(Pre_Dev_2023,Num_Part_2023,0,Clas_Fuent_2023,"Internos")/1000000,SUMIFS(Pre_Dev_2023,Num_Part_2023,0,Clas_Fuent_2023,"Internos",Tit_C2023,B1)/1000000)</f>
        <v>1315.81371752</v>
      </c>
      <c r="F10" s="23">
        <f t="shared" si="0"/>
        <v>0.42106611866569588</v>
      </c>
      <c r="G10" s="46">
        <f>IF(LEN(B1)=3,SUMIFS(Pre_Fin_2024,Num_Part_2024,0,Clas_Fuent_2024,"Internos")/1000000,SUMIFS(Pre_Fin_2024,Num_Part_2024,0,Clas_Fuent_2024,"Internos",Tit_C2024,B1)/1000000)</f>
        <v>3036.5470690000002</v>
      </c>
      <c r="H10" s="46">
        <f>IF(LEN(B1)=3,SUMIFS(Pre_Dev_2024,Num_Part_2024,0,Clas_Fuent_2024,"Internos")/1000000,SUMIFS(Pre_Dev_2024,Num_Part_2024,0,Clas_Fuent_2024,"Internos",Tit_C2024,B1)/1000000)</f>
        <v>1313.8186926899998</v>
      </c>
      <c r="I10" s="23">
        <f t="shared" si="1"/>
        <v>0.43266864067503763</v>
      </c>
      <c r="J10" s="23">
        <f>IFERROR(G10/$G$9,0)</f>
        <v>0.58090997355337648</v>
      </c>
      <c r="K10" s="23">
        <f>IFERROR(H10/$H$9,0)</f>
        <v>0.75084285325657985</v>
      </c>
      <c r="L10" s="55">
        <f t="shared" ref="L10:L19" si="2">IFERROR((H10/E10)-1,0)</f>
        <v>-1.5161909345042801E-3</v>
      </c>
    </row>
    <row r="11" spans="2:19" ht="16.149999999999999" customHeight="1">
      <c r="B11" s="42"/>
      <c r="C11" s="45" t="s">
        <v>30</v>
      </c>
      <c r="D11" s="46">
        <f>IF(LEN(B1)=3,SUMIFS(Pre_Fin_2023,Num_Part_2023,1,Clas_Fuent_2023,"Internos")/1000000,SUMIFS(Pre_Fin_2023,Num_Part_2023,1,Clas_Fuent_2023,"Internos",Tit_C2023,B1)/1000000)</f>
        <v>995.53806599999996</v>
      </c>
      <c r="E11" s="46">
        <f>IF(LEN(B1)=3,SUMIFS(Pre_Dev_2023,Num_Part_2023,1,Clas_Fuent_2023,"Internos")/1000000,SUMIFS(Pre_Dev_2023,Num_Part_2023,1,Clas_Fuent_2023,"Internos",Tit_C2023,B1)/1000000)</f>
        <v>365.2639188</v>
      </c>
      <c r="F11" s="23">
        <f t="shared" si="0"/>
        <v>0.36690100687721972</v>
      </c>
      <c r="G11" s="46">
        <f>IF(LEN(B1)=3,SUMIFS(Pre_Fin_2024,Num_Part_2024,1,Clas_Fuent_2024,"Internos")/1000000,SUMIFS(Pre_Fin_2024,Num_Part_2024,1,Clas_Fuent_2024,"Internos",Tit_C2024,B1)/1000000)</f>
        <v>877.86712699999998</v>
      </c>
      <c r="H11" s="46">
        <f>IF(LEN(B1)=3,SUMIFS(Pre_Dev_2024,Num_Part_2024,1,Clas_Fuent_2024,"Internos")/1000000,SUMIFS(Pre_Dev_2024,Num_Part_2024,1,Clas_Fuent_2024,"Internos",Tit_C2024,B1)/1000000)</f>
        <v>330.02046599999994</v>
      </c>
      <c r="I11" s="23">
        <f t="shared" si="1"/>
        <v>0.37593441632539903</v>
      </c>
      <c r="J11" s="23">
        <f t="shared" ref="J11:J19" si="3">IFERROR(G11/$G$9,0)</f>
        <v>0.16794133531968924</v>
      </c>
      <c r="K11" s="23">
        <f t="shared" ref="K11:K19" si="4">IFERROR(H11/$H$9,0)</f>
        <v>0.18860555851672131</v>
      </c>
      <c r="L11" s="55">
        <f t="shared" si="2"/>
        <v>-9.6487638077654148E-2</v>
      </c>
      <c r="M11" s="8"/>
      <c r="N11" s="8"/>
      <c r="O11" s="8"/>
      <c r="P11" s="9"/>
      <c r="Q11" s="9"/>
      <c r="R11" s="9"/>
      <c r="S11" s="9"/>
    </row>
    <row r="12" spans="2:19" ht="16.149999999999999" customHeight="1">
      <c r="B12" s="42"/>
      <c r="C12" s="45" t="s">
        <v>32</v>
      </c>
      <c r="D12" s="46">
        <f>IF(LEN(B1)=3,SUMIFS(Pre_Fin_2023,Num_Part_2023,2,Clas_Fuent_2023,"Internos")/1000000,SUMIFS(Pre_Fin_2023,Num_Part_2023,2,Clas_Fuent_2023,"Internos",Tit_C2023,B1)/1000000)</f>
        <v>15.903028000000001</v>
      </c>
      <c r="E12" s="46">
        <f>IF(LEN(B1)=3,SUMIFS(Pre_Dev_2023,Num_Part_2023,2,Clas_Fuent_2023,"Internos")/1000000,SUMIFS(Pre_Dev_2023,Num_Part_2023,2,Clas_Fuent_2023,"Internos",Tit_C2023,B1)/1000000)</f>
        <v>5.0341738200000004</v>
      </c>
      <c r="F12" s="23">
        <f t="shared" si="0"/>
        <v>0.31655442095681402</v>
      </c>
      <c r="G12" s="46">
        <f>IF(LEN(B1)=3,SUMIFS(Pre_Fin_2024,Num_Part_2024,2,Clas_Fuent_2024,"Internos")/1000000,SUMIFS(Pre_Fin_2024,Num_Part_2024,2,Clas_Fuent_2024,"Internos",Tit_C2024,B1)/1000000)</f>
        <v>7.4</v>
      </c>
      <c r="H12" s="46">
        <f>IF(LEN(B1)=3,SUMIFS(Pre_Dev_2024,Num_Part_2024,2,Clas_Fuent_2024,"Internos")/1000000,SUMIFS(Pre_Dev_2024,Num_Part_2024,2,Clas_Fuent_2024,"Internos",Tit_C2024,B1)/1000000)</f>
        <v>2.36197876</v>
      </c>
      <c r="I12" s="23">
        <f t="shared" si="1"/>
        <v>0.31918631891891891</v>
      </c>
      <c r="J12" s="23">
        <f t="shared" si="3"/>
        <v>1.4156651310235251E-3</v>
      </c>
      <c r="K12" s="23">
        <f t="shared" si="4"/>
        <v>1.3498627180122608E-3</v>
      </c>
      <c r="L12" s="55">
        <f t="shared" si="2"/>
        <v>-0.53081104378712141</v>
      </c>
    </row>
    <row r="13" spans="2:19" ht="16.149999999999999" customHeight="1">
      <c r="B13" s="42"/>
      <c r="C13" s="45" t="s">
        <v>35</v>
      </c>
      <c r="D13" s="46">
        <f>IF(LEN(B1)=3,SUMIFS(Pre_Fin_2023,Num_Part_2023,3,Clas_Fuent_2023,"Internos")/1000000,SUMIFS(Pre_Fin_2023,Num_Part_2023,3,Clas_Fuent_2023,"Internos",Tit_C2023,B1)/1000000)</f>
        <v>0</v>
      </c>
      <c r="E13" s="46">
        <f>IF(LEN(B1)=3,SUMIFS(Pre_Dev_2023,Num_Part_2023,3,Clas_Fuent_2023,"Internos")/1000000,SUMIFS(Pre_Dev_2023,Num_Part_2023,3,Clas_Fuent_2023,"Internos",Tit_C2023,B1)/1000000)</f>
        <v>0</v>
      </c>
      <c r="F13" s="23">
        <f t="shared" si="0"/>
        <v>0</v>
      </c>
      <c r="G13" s="46">
        <f>IF(LEN(B1)=3,SUMIFS(Pre_Fin_2024,Num_Part_2024,3,Clas_Fuent_2024,"Internos")/1000000,SUMIFS(Pre_Fin_2024,Num_Part_2024,3,Clas_Fuent_2024,"Internos",Tit_C2024,B1)/1000000)</f>
        <v>0</v>
      </c>
      <c r="H13" s="46">
        <f>IF(LEN(B1)=3,SUMIFS(Pre_Dev_2024,Num_Part_2024,3,Clas_Fuent_2024,"Internos")/1000000,SUMIFS(Pre_Dev_2024,Num_Part_2024,3,Clas_Fuent_2024,"Internos",Tit_C2024,B1)/1000000)</f>
        <v>0</v>
      </c>
      <c r="I13" s="23">
        <f t="shared" si="1"/>
        <v>0</v>
      </c>
      <c r="J13" s="23">
        <f t="shared" si="3"/>
        <v>0</v>
      </c>
      <c r="K13" s="23">
        <f t="shared" si="4"/>
        <v>0</v>
      </c>
      <c r="L13" s="55">
        <f t="shared" si="2"/>
        <v>0</v>
      </c>
      <c r="O13" s="9"/>
    </row>
    <row r="14" spans="2:19" ht="16.149999999999999" customHeight="1">
      <c r="B14" s="42"/>
      <c r="C14" s="45" t="s">
        <v>41</v>
      </c>
      <c r="D14" s="46">
        <f>IF(LEN(B1)=3,SUMIFS(Pre_Fin_2023,Num_Part_2023,4,Clas_Fuent_2023,"Internos")/1000000,SUMIFS(Pre_Fin_2023,Num_Part_2023,4,Clas_Fuent_2023,"Internos",Tit_C2023,B1)/1000000)</f>
        <v>0</v>
      </c>
      <c r="E14" s="46">
        <f>IF(LEN(B1)=3,SUMIFS(Pre_Dev_2023,Num_Part_2023,4,Clas_Fuent_2023,"Internos")/1000000,SUMIFS(Pre_Dev_2023,Num_Part_2023,4,Clas_Fuent_2023,"Internos",Tit_C2023,B1)/1000000)</f>
        <v>0</v>
      </c>
      <c r="F14" s="23">
        <f t="shared" si="0"/>
        <v>0</v>
      </c>
      <c r="G14" s="46">
        <f>IF(LEN(B1)=3,SUMIFS(Pre_Fin_2024,Num_Part_2024,4,Clas_Fuent_2024,"Internos")/1000000,SUMIFS(Pre_Fin_2024,Num_Part_2024,4,Clas_Fuent_2024,"Internos",Tit_C2024,B1)/1000000)</f>
        <v>0</v>
      </c>
      <c r="H14" s="46">
        <f>IF(LEN(B1)=3,SUMIFS(Pre_Dev_2024,Num_Part_2024,4,Clas_Fuent_2024,"Internos")/1000000,SUMIFS(Pre_Dev_2024,Num_Part_2024,4,Clas_Fuent_2024,"Internos",Tit_C2024,B1)/1000000)</f>
        <v>0</v>
      </c>
      <c r="I14" s="23">
        <f t="shared" si="1"/>
        <v>0</v>
      </c>
      <c r="J14" s="23">
        <f t="shared" si="3"/>
        <v>0</v>
      </c>
      <c r="K14" s="23">
        <f t="shared" si="4"/>
        <v>0</v>
      </c>
      <c r="L14" s="55">
        <f t="shared" si="2"/>
        <v>0</v>
      </c>
    </row>
    <row r="15" spans="2:19" ht="16.149999999999999" customHeight="1">
      <c r="B15" s="42"/>
      <c r="C15" s="45" t="s">
        <v>48</v>
      </c>
      <c r="D15" s="46">
        <f>IF(LEN(B1)=3,SUMIFS(Pre_Fin_2023,Num_Part_2023,5,Clas_Fuent_2023,"Internos")/1000000,SUMIFS(Pre_Fin_2023,Num_Part_2023,5,Clas_Fuent_2023,"Internos",Tit_C2023,B1)/1000000)</f>
        <v>294</v>
      </c>
      <c r="E15" s="46">
        <f>IF(LEN(B1)=3,SUMIFS(Pre_Dev_2023,Num_Part_2023,5,Clas_Fuent_2023,"Internos")/1000000,SUMIFS(Pre_Dev_2023,Num_Part_2023,5,Clas_Fuent_2023,"Internos",Tit_C2023,B1)/1000000)</f>
        <v>38.303368520000006</v>
      </c>
      <c r="F15" s="23">
        <f t="shared" si="0"/>
        <v>0.13028356639455785</v>
      </c>
      <c r="G15" s="46">
        <f>IF(LEN(B1)=3,SUMIFS(Pre_Fin_2024,Num_Part_2024,5,Clas_Fuent_2024,"Internos")/1000000,SUMIFS(Pre_Fin_2024,Num_Part_2024,5,Clas_Fuent_2024,"Internos",Tit_C2024,B1)/1000000)</f>
        <v>907.21488378999993</v>
      </c>
      <c r="H15" s="46">
        <f>IF(LEN(B1)=3,SUMIFS(Pre_Dev_2024,Num_Part_2024,5,Clas_Fuent_2024,"Internos")/1000000,SUMIFS(Pre_Dev_2024,Num_Part_2024,5,Clas_Fuent_2024,"Internos",Tit_C2024,B1)/1000000)</f>
        <v>8.1774692600000005</v>
      </c>
      <c r="I15" s="23">
        <f t="shared" si="1"/>
        <v>9.0138173503477304E-3</v>
      </c>
      <c r="J15" s="23">
        <f t="shared" si="3"/>
        <v>0.17355574017933273</v>
      </c>
      <c r="K15" s="23">
        <f t="shared" si="4"/>
        <v>4.6733954888592277E-3</v>
      </c>
      <c r="L15" s="55">
        <f t="shared" si="2"/>
        <v>-0.78650783009514802</v>
      </c>
    </row>
    <row r="16" spans="2:19" ht="16.149999999999999" customHeight="1">
      <c r="B16" s="42"/>
      <c r="C16" s="45" t="s">
        <v>52</v>
      </c>
      <c r="D16" s="46">
        <f>IF(LEN(B1)=3,SUMIFS(Pre_Fin_2023,Num_Part_2023,6,Clas_Fuent_2023,"Internos")/1000000,SUMIFS(Pre_Fin_2023,Num_Part_2023,6,Clas_Fuent_2023,"Internos",Tit_C2023,B1)/1000000)</f>
        <v>296.90098599999999</v>
      </c>
      <c r="E16" s="46">
        <f>IF(LEN(B1)=3,SUMIFS(Pre_Dev_2023,Num_Part_2023,6,Clas_Fuent_2023,"Internos")/1000000,SUMIFS(Pre_Dev_2023,Num_Part_2023,6,Clas_Fuent_2023,"Internos",Tit_C2023,B1)/1000000)</f>
        <v>76.703186379999991</v>
      </c>
      <c r="F16" s="23">
        <f t="shared" si="0"/>
        <v>0.25834601431737919</v>
      </c>
      <c r="G16" s="46">
        <f>IF(LEN(B1)=3,SUMIFS(Pre_Fin_2024,Num_Part_2024,6,Clas_Fuent_2024,"Internos")/1000000,SUMIFS(Pre_Fin_2024,Num_Part_2024,6,Clas_Fuent_2024,"Internos",Tit_C2024,B1)/1000000)</f>
        <v>318.69580400000001</v>
      </c>
      <c r="H16" s="46">
        <f>IF(LEN(B1)=3,SUMIFS(Pre_Dev_2024,Num_Part_2024,6,Clas_Fuent_2024,"Internos")/1000000,SUMIFS(Pre_Dev_2024,Num_Part_2024,6,Clas_Fuent_2024,"Internos",Tit_C2024,B1)/1000000)</f>
        <v>68.447520480000009</v>
      </c>
      <c r="I16" s="23">
        <f t="shared" si="1"/>
        <v>0.21477383643243703</v>
      </c>
      <c r="J16" s="23">
        <f t="shared" si="3"/>
        <v>6.0968450963014544E-2</v>
      </c>
      <c r="K16" s="23">
        <f t="shared" si="4"/>
        <v>3.9117521969728765E-2</v>
      </c>
      <c r="L16" s="55">
        <f t="shared" si="2"/>
        <v>-0.10763132914844087</v>
      </c>
    </row>
    <row r="17" spans="2:12" ht="16.149999999999999" customHeight="1">
      <c r="B17" s="42"/>
      <c r="C17" s="45" t="s">
        <v>56</v>
      </c>
      <c r="D17" s="46">
        <f>IF(LEN(B1)=3,SUMIFS(Pre_Fin_2023,Num_Part_2023,7,Clas_Fuent_2023,"Internos")/1000000,SUMIFS(Pre_Fin_2023,Num_Part_2023,7,Clas_Fuent_2023,"Internos",Tit_C2023,B1)/1000000)</f>
        <v>0</v>
      </c>
      <c r="E17" s="46">
        <f>IF(LEN(B1)=3,SUMIFS(Pre_Dev_2023,Num_Part_2023,7,Clas_Fuent_2023,"Internos")/1000000,SUMIFS(Pre_Dev_2023,Num_Part_2023,7,Clas_Fuent_2023,"Internos",Tit_C2023,B1)/1000000)</f>
        <v>0</v>
      </c>
      <c r="F17" s="23">
        <f t="shared" si="0"/>
        <v>0</v>
      </c>
      <c r="G17" s="46">
        <f>IF(LEN(B1)=3,SUMIFS(Pre_Fin_2024,Num_Part_2024,7,Clas_Fuent_2024,"Internos")/1000000,SUMIFS(Pre_Fin_2024,Num_Part_2024,7,Clas_Fuent_2024,"Internos",Tit_C2024,B1)/1000000)</f>
        <v>44.5</v>
      </c>
      <c r="H17" s="46">
        <f>IF(LEN(B1)=3,SUMIFS(Pre_Dev_2024,Num_Part_2024,7,Clas_Fuent_2024,"Internos")/1000000,SUMIFS(Pre_Dev_2024,Num_Part_2024,7,Clas_Fuent_2024,"Internos",Tit_C2024,B1)/1000000)</f>
        <v>0</v>
      </c>
      <c r="I17" s="23">
        <f t="shared" si="1"/>
        <v>0</v>
      </c>
      <c r="J17" s="23">
        <f t="shared" si="3"/>
        <v>8.5131213960198456E-3</v>
      </c>
      <c r="K17" s="23">
        <f t="shared" si="4"/>
        <v>0</v>
      </c>
      <c r="L17" s="55">
        <f t="shared" si="2"/>
        <v>0</v>
      </c>
    </row>
    <row r="18" spans="2:12" ht="16.149999999999999" customHeight="1">
      <c r="B18" s="42"/>
      <c r="C18" s="45" t="s">
        <v>62</v>
      </c>
      <c r="D18" s="46">
        <f>IF(LEN(B1)=3,SUMIFS(Pre_Fin_2023,Num_Part_2023,8,Clas_Fuent_2023,"Internos")/1000000,SUMIFS(Pre_Fin_2023,Num_Part_2023,8,Clas_Fuent_2023,"Internos",Tit_C2023,B1)/1000000)</f>
        <v>0</v>
      </c>
      <c r="E18" s="46">
        <f>IF(LEN(B1)=3,SUMIFS(Pre_Dev_2023,Num_Part_2023,8,Clas_Fuent_2023,"Internos")/1000000,SUMIFS(Pre_Dev_2023,Num_Part_2023,8,Clas_Fuent_2023,"Internos",Tit_C2023,B1)/1000000)</f>
        <v>0</v>
      </c>
      <c r="F18" s="23">
        <f t="shared" si="0"/>
        <v>0</v>
      </c>
      <c r="G18" s="46">
        <f>IF(LEN(B1)=3,SUMIFS(Pre_Fin_2024,Num_Part_2024,8,Clas_Fuent_2024,"Internos")/1000000,SUMIFS(Pre_Fin_2024,Num_Part_2024,8,Clas_Fuent_2024,"Internos",Tit_C2024,B1)/1000000)</f>
        <v>0</v>
      </c>
      <c r="H18" s="46">
        <f>IF(LEN(B1)=3,SUMIFS(Pre_Dev_2024,Num_Part_2024,8,Clas_Fuent_2024,"Internos")/1000000,SUMIFS(Pre_Dev_2024,Num_Part_2024,8,Clas_Fuent_2024,"Internos",Tit_C2024,B1)/1000000)</f>
        <v>0</v>
      </c>
      <c r="I18" s="23">
        <f t="shared" si="1"/>
        <v>0</v>
      </c>
      <c r="J18" s="23">
        <f t="shared" si="3"/>
        <v>0</v>
      </c>
      <c r="K18" s="23">
        <f t="shared" si="4"/>
        <v>0</v>
      </c>
      <c r="L18" s="55">
        <f t="shared" si="2"/>
        <v>0</v>
      </c>
    </row>
    <row r="19" spans="2:12" ht="16.149999999999999" customHeight="1">
      <c r="B19" s="42"/>
      <c r="C19" s="45" t="s">
        <v>67</v>
      </c>
      <c r="D19" s="46">
        <f>IF(LEN(B1)=3,SUMIFS(Pre_Fin_2023,Num_Part_2023,9,Clas_Fuent_2023,"Internos")/1000000,SUMIFS(Pre_Fin_2023,Num_Part_2023,9,Clas_Fuent_2023,"Internos",Tit_C2023,B1)/1000000)</f>
        <v>39.5</v>
      </c>
      <c r="E19" s="46">
        <f>IF(LEN(B1)=3,SUMIFS(Pre_Dev_2023,Num_Part_2023,9,Clas_Fuent_2023,"Internos")/1000000,SUMIFS(Pre_Dev_2023,Num_Part_2023,9,Clas_Fuent_2023,"Internos",Tit_C2023,B1)/1000000)</f>
        <v>29.625</v>
      </c>
      <c r="F19" s="23">
        <f t="shared" si="0"/>
        <v>0.75</v>
      </c>
      <c r="G19" s="46">
        <f>IF(LEN(B1)=3,SUMIFS(Pre_Fin_2024,Num_Part_2024,9,Clas_Fuent_2024,"Internos")/1000000,SUMIFS(Pre_Fin_2024,Num_Part_2024,9,Clas_Fuent_2024,"Internos",Tit_C2024,B1)/1000000)</f>
        <v>35</v>
      </c>
      <c r="H19" s="46">
        <f>IF(LEN(B1)=3,SUMIFS(Pre_Dev_2024,Num_Part_2024,9,Clas_Fuent_2024,"Internos")/1000000,SUMIFS(Pre_Dev_2024,Num_Part_2024,9,Clas_Fuent_2024,"Internos",Tit_C2024,B1)/1000000)</f>
        <v>26.96570607</v>
      </c>
      <c r="I19" s="23">
        <f t="shared" si="1"/>
        <v>0.77044874485714288</v>
      </c>
      <c r="J19" s="23">
        <f t="shared" si="3"/>
        <v>6.6957134575436989E-3</v>
      </c>
      <c r="K19" s="23">
        <f t="shared" si="4"/>
        <v>1.5410808050098604E-2</v>
      </c>
      <c r="L19" s="55">
        <f t="shared" si="2"/>
        <v>-8.9765195949367049E-2</v>
      </c>
    </row>
    <row r="20" spans="2:12">
      <c r="B20" s="42"/>
      <c r="C20" s="75" t="s">
        <v>121</v>
      </c>
      <c r="D20" s="75"/>
      <c r="E20" s="75"/>
      <c r="F20" s="75"/>
      <c r="G20" s="75"/>
      <c r="H20" s="75"/>
      <c r="I20" s="75"/>
      <c r="J20" s="42"/>
      <c r="K20" s="42"/>
      <c r="L20" s="42"/>
    </row>
    <row r="21" spans="2:12" ht="56.65" customHeight="1">
      <c r="B21" s="42"/>
      <c r="C21" s="76" t="s">
        <v>328</v>
      </c>
      <c r="D21" s="77"/>
      <c r="E21" s="77"/>
      <c r="F21" s="77"/>
      <c r="G21" s="77"/>
      <c r="H21" s="77"/>
      <c r="I21" s="77"/>
      <c r="J21" s="42"/>
      <c r="K21" s="42"/>
      <c r="L21" s="42"/>
    </row>
    <row r="22" spans="2:12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sheetProtection algorithmName="SHA-512" hashValue="9aG/sUDayf856coOVSVjxP5YrPK+Bg1ZNyiTEgr626WnpKIN5LxNDTnV0twlG4fu9IPHLShVONeU78PVdbzy+w==" saltValue="cN3EG5/5R474OgZC7aCn1g==" spinCount="100000" sheet="1" autoFilter="0"/>
  <mergeCells count="17">
    <mergeCell ref="C20:I20"/>
    <mergeCell ref="C21:I21"/>
    <mergeCell ref="I7:I8"/>
    <mergeCell ref="G7:G8"/>
    <mergeCell ref="H7:H8"/>
    <mergeCell ref="D7:D8"/>
    <mergeCell ref="E7:E8"/>
    <mergeCell ref="J6:K7"/>
    <mergeCell ref="C2:L2"/>
    <mergeCell ref="C3:L3"/>
    <mergeCell ref="C4:L4"/>
    <mergeCell ref="C5:L5"/>
    <mergeCell ref="L6:L8"/>
    <mergeCell ref="F7:F8"/>
    <mergeCell ref="D6:F6"/>
    <mergeCell ref="C6:C8"/>
    <mergeCell ref="G6:I6"/>
  </mergeCells>
  <dataValidations count="2">
    <dataValidation type="custom" allowBlank="1" showErrorMessage="1" errorTitle="NO MODIFICAR!" error="El Nivel de Ejecución se autocalcula por medio de fórmula" sqref="F9:F19 I9:I19" xr:uid="{F781F66A-A782-42BD-83FF-3BDF5A36145C}">
      <formula1>""""""</formula1>
    </dataValidation>
    <dataValidation type="list" allowBlank="1" showInputMessage="1" showErrorMessage="1" sqref="C3:L3" xr:uid="{49C3D2FE-F531-496B-B910-742DD78498B4}">
      <formula1>Tit_CG</formula1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F9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FFDD-B79B-43DE-945D-4C211F28ED79}">
  <dimension ref="A1:N22"/>
  <sheetViews>
    <sheetView showGridLines="0" workbookViewId="0">
      <selection activeCell="I15" sqref="I15"/>
    </sheetView>
  </sheetViews>
  <sheetFormatPr baseColWidth="10" defaultColWidth="0" defaultRowHeight="15" zeroHeight="1"/>
  <cols>
    <col min="1" max="1" width="11.42578125" customWidth="1"/>
    <col min="2" max="2" width="8.140625" customWidth="1"/>
    <col min="3" max="3" width="26.140625" customWidth="1"/>
    <col min="4" max="5" width="19.7109375" customWidth="1"/>
    <col min="6" max="6" width="13.28515625" customWidth="1"/>
    <col min="7" max="7" width="8.28515625" customWidth="1"/>
    <col min="8" max="8" width="13.140625" customWidth="1"/>
    <col min="9" max="14" width="11.42578125" customWidth="1"/>
    <col min="15" max="16384" width="11.42578125" hidden="1"/>
  </cols>
  <sheetData>
    <row r="1" spans="3:8"/>
    <row r="2" spans="3:8"/>
    <row r="3" spans="3:8" ht="15.75" thickBot="1">
      <c r="C3" s="86" t="s">
        <v>111</v>
      </c>
      <c r="D3" s="86"/>
      <c r="E3" s="86"/>
      <c r="F3" s="86"/>
    </row>
    <row r="4" spans="3:8" ht="15.75" thickBot="1">
      <c r="C4" s="87" t="str">
        <f>+IF(Inicio!C9="","",Inicio!C9)</f>
        <v>202 Ministerio de la Presidencia</v>
      </c>
      <c r="D4" s="87"/>
      <c r="E4" s="87"/>
      <c r="F4" s="87"/>
      <c r="H4" s="11" t="s">
        <v>94</v>
      </c>
    </row>
    <row r="5" spans="3:8">
      <c r="C5" s="86" t="s">
        <v>107</v>
      </c>
      <c r="D5" s="86"/>
      <c r="E5" s="86"/>
      <c r="F5" s="86"/>
    </row>
    <row r="6" spans="3:8">
      <c r="C6" s="86" t="s">
        <v>93</v>
      </c>
      <c r="D6" s="86"/>
      <c r="E6" s="86"/>
      <c r="F6" s="86"/>
    </row>
    <row r="7" spans="3:8">
      <c r="C7" s="89" t="s">
        <v>114</v>
      </c>
      <c r="D7" s="90" t="s">
        <v>115</v>
      </c>
      <c r="E7" s="89" t="s">
        <v>99</v>
      </c>
      <c r="F7" s="89" t="s">
        <v>96</v>
      </c>
    </row>
    <row r="8" spans="3:8" ht="31.15" customHeight="1">
      <c r="C8" s="89"/>
      <c r="D8" s="90"/>
      <c r="E8" s="89"/>
      <c r="F8" s="89"/>
    </row>
    <row r="9" spans="3:8">
      <c r="C9" s="36" t="s">
        <v>98</v>
      </c>
      <c r="D9" s="37">
        <f>SUM(D10:D19)</f>
        <v>19.731934970000001</v>
      </c>
      <c r="E9" s="37">
        <f>SUM(E10:E19)</f>
        <v>19.731933659999999</v>
      </c>
      <c r="F9" s="23">
        <f t="shared" ref="F9:F19" si="0">IFERROR(E9/D9,0)</f>
        <v>0.99999993361016015</v>
      </c>
    </row>
    <row r="10" spans="3:8">
      <c r="C10" s="38" t="s">
        <v>25</v>
      </c>
      <c r="D10" s="35">
        <v>10.888295339999999</v>
      </c>
      <c r="E10" s="35">
        <v>10.888294999999999</v>
      </c>
      <c r="F10" s="23">
        <f t="shared" si="0"/>
        <v>0.99999996877380815</v>
      </c>
    </row>
    <row r="11" spans="3:8">
      <c r="C11" s="38" t="s">
        <v>30</v>
      </c>
      <c r="D11" s="35">
        <v>6.11</v>
      </c>
      <c r="E11" s="35">
        <v>6.11</v>
      </c>
      <c r="F11" s="23">
        <f t="shared" si="0"/>
        <v>1</v>
      </c>
    </row>
    <row r="12" spans="3:8" ht="13.9" customHeight="1">
      <c r="C12" s="38" t="s">
        <v>32</v>
      </c>
      <c r="D12" s="35">
        <v>0.11963344000000001</v>
      </c>
      <c r="E12" s="35">
        <v>0.11963247</v>
      </c>
      <c r="F12" s="23">
        <f t="shared" si="0"/>
        <v>0.99999189189912119</v>
      </c>
    </row>
    <row r="13" spans="3:8">
      <c r="C13" s="38" t="s">
        <v>35</v>
      </c>
      <c r="D13" s="35"/>
      <c r="E13" s="35"/>
      <c r="F13" s="23">
        <f t="shared" si="0"/>
        <v>0</v>
      </c>
    </row>
    <row r="14" spans="3:8" ht="14.65" customHeight="1">
      <c r="C14" s="38" t="s">
        <v>41</v>
      </c>
      <c r="D14" s="35"/>
      <c r="E14" s="35"/>
      <c r="F14" s="23">
        <f t="shared" si="0"/>
        <v>0</v>
      </c>
    </row>
    <row r="15" spans="3:8">
      <c r="C15" s="38" t="s">
        <v>48</v>
      </c>
      <c r="D15" s="35">
        <v>2.61400619</v>
      </c>
      <c r="E15" s="35">
        <v>2.61400619</v>
      </c>
      <c r="F15" s="23">
        <f t="shared" si="0"/>
        <v>1</v>
      </c>
    </row>
    <row r="16" spans="3:8">
      <c r="C16" s="38" t="s">
        <v>52</v>
      </c>
      <c r="D16" s="35"/>
      <c r="E16" s="35"/>
      <c r="F16" s="23">
        <f t="shared" si="0"/>
        <v>0</v>
      </c>
    </row>
    <row r="17" spans="3:6">
      <c r="C17" s="38" t="s">
        <v>56</v>
      </c>
      <c r="D17" s="35"/>
      <c r="E17" s="35"/>
      <c r="F17" s="23">
        <f t="shared" si="0"/>
        <v>0</v>
      </c>
    </row>
    <row r="18" spans="3:6">
      <c r="C18" s="38" t="s">
        <v>62</v>
      </c>
      <c r="D18" s="35">
        <v>0</v>
      </c>
      <c r="E18" s="35">
        <v>0</v>
      </c>
      <c r="F18" s="23">
        <f t="shared" si="0"/>
        <v>0</v>
      </c>
    </row>
    <row r="19" spans="3:6">
      <c r="C19" s="38" t="s">
        <v>67</v>
      </c>
      <c r="D19" s="35">
        <v>0</v>
      </c>
      <c r="E19" s="35">
        <v>0</v>
      </c>
      <c r="F19" s="23">
        <f t="shared" si="0"/>
        <v>0</v>
      </c>
    </row>
    <row r="20" spans="3:6">
      <c r="C20" s="88" t="s">
        <v>112</v>
      </c>
      <c r="D20" s="88"/>
      <c r="E20" s="88"/>
      <c r="F20" s="88"/>
    </row>
    <row r="21" spans="3:6" ht="35.450000000000003" customHeight="1">
      <c r="C21" s="88" t="s">
        <v>113</v>
      </c>
      <c r="D21" s="88"/>
      <c r="E21" s="88"/>
      <c r="F21" s="88"/>
    </row>
    <row r="22" spans="3:6"/>
  </sheetData>
  <sheetProtection algorithmName="SHA-512" hashValue="Wz1VFJb3KZyuoZvnuty6ZqmRKvcBylR7lmWnV7+gwQG/5n6Gm11cI/vGkJpran085bWwZTt+1W4Rr2u+q6zJnw==" saltValue="8UGSUx4lL6mWkUL8z7E8Zg==" spinCount="100000" sheet="1" objects="1" scenarios="1"/>
  <mergeCells count="10">
    <mergeCell ref="C3:F3"/>
    <mergeCell ref="C4:F4"/>
    <mergeCell ref="C20:F20"/>
    <mergeCell ref="C21:F21"/>
    <mergeCell ref="C5:F5"/>
    <mergeCell ref="C6:F6"/>
    <mergeCell ref="C7:C8"/>
    <mergeCell ref="D7:D8"/>
    <mergeCell ref="E7:E8"/>
    <mergeCell ref="F7:F8"/>
  </mergeCells>
  <dataValidations count="1">
    <dataValidation type="custom" allowBlank="1" showErrorMessage="1" errorTitle="NO MODIFICAR!" error="El Nivel de Ejecución se autocalcula por medio de fórmula" sqref="F9:F19" xr:uid="{0478C55B-033B-4A7A-AF34-FB431A668515}">
      <formula1>""""""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DC18-6437-4616-9C86-D77E1082E601}">
  <dimension ref="A1:J109"/>
  <sheetViews>
    <sheetView showGridLines="0" tabSelected="1" zoomScale="82" zoomScaleNormal="82" workbookViewId="0">
      <pane ySplit="6" topLeftCell="A7" activePane="bottomLeft" state="frozen"/>
      <selection pane="bottomLeft" activeCell="I11" sqref="I11"/>
    </sheetView>
  </sheetViews>
  <sheetFormatPr baseColWidth="10" defaultColWidth="11.42578125" defaultRowHeight="15"/>
  <cols>
    <col min="1" max="1" width="8.7109375" customWidth="1"/>
    <col min="2" max="2" width="24.5703125" customWidth="1"/>
    <col min="3" max="3" width="26.28515625" customWidth="1"/>
    <col min="4" max="4" width="8.140625" customWidth="1"/>
    <col min="5" max="5" width="34.28515625" customWidth="1"/>
    <col min="6" max="6" width="36.28515625" customWidth="1"/>
    <col min="7" max="7" width="31.7109375" customWidth="1"/>
    <col min="8" max="8" width="16.42578125" customWidth="1"/>
  </cols>
  <sheetData>
    <row r="1" spans="1:10" ht="15.75" thickBot="1">
      <c r="A1" s="42"/>
      <c r="B1" s="42"/>
      <c r="C1" s="42"/>
      <c r="D1" s="42"/>
      <c r="E1" s="42"/>
      <c r="F1" s="42"/>
      <c r="G1" s="42"/>
    </row>
    <row r="2" spans="1:10" ht="25.15" customHeight="1" thickBot="1">
      <c r="A2" s="42"/>
      <c r="B2" s="92" t="s">
        <v>100</v>
      </c>
      <c r="C2" s="92"/>
      <c r="D2" s="92"/>
      <c r="E2" s="92"/>
      <c r="F2" s="92"/>
      <c r="G2" s="92"/>
      <c r="H2" s="12" t="s">
        <v>94</v>
      </c>
      <c r="J2" s="2"/>
    </row>
    <row r="3" spans="1:10">
      <c r="A3" s="42"/>
      <c r="B3" s="93" t="str">
        <f>+IF(Inicio!C9="","",Inicio!C9)</f>
        <v>202 Ministerio de la Presidencia</v>
      </c>
      <c r="C3" s="93"/>
      <c r="D3" s="93"/>
      <c r="E3" s="93"/>
      <c r="F3" s="93"/>
      <c r="G3" s="93"/>
      <c r="H3" s="3"/>
      <c r="J3" s="4"/>
    </row>
    <row r="4" spans="1:10">
      <c r="A4" s="42"/>
      <c r="B4" s="94" t="s">
        <v>107</v>
      </c>
      <c r="C4" s="94"/>
      <c r="D4" s="94"/>
      <c r="E4" s="94"/>
      <c r="F4" s="94"/>
      <c r="G4" s="94"/>
      <c r="J4" s="5"/>
    </row>
    <row r="5" spans="1:10" ht="7.9" customHeight="1">
      <c r="A5" s="42"/>
      <c r="B5" s="42"/>
      <c r="C5" s="42"/>
      <c r="D5" s="42"/>
      <c r="E5" s="42"/>
      <c r="F5" s="42"/>
      <c r="G5" s="42"/>
      <c r="J5" s="5"/>
    </row>
    <row r="6" spans="1:10" ht="45" customHeight="1">
      <c r="A6" s="42"/>
      <c r="B6" s="51" t="s">
        <v>101</v>
      </c>
      <c r="C6" s="52" t="s">
        <v>116</v>
      </c>
      <c r="D6" s="52" t="s">
        <v>311</v>
      </c>
      <c r="E6" s="52" t="s">
        <v>326</v>
      </c>
      <c r="F6" s="52" t="s">
        <v>102</v>
      </c>
      <c r="G6" s="52" t="s">
        <v>103</v>
      </c>
      <c r="J6" s="5"/>
    </row>
    <row r="7" spans="1:10" ht="46.5" customHeight="1">
      <c r="A7" s="48"/>
      <c r="B7" s="49" t="s">
        <v>158</v>
      </c>
      <c r="C7" s="49" t="s">
        <v>134</v>
      </c>
      <c r="D7" s="50">
        <v>7</v>
      </c>
      <c r="E7" s="54" t="s">
        <v>843</v>
      </c>
      <c r="F7" s="54" t="s">
        <v>845</v>
      </c>
      <c r="G7" s="54" t="s">
        <v>855</v>
      </c>
      <c r="J7" s="6"/>
    </row>
    <row r="8" spans="1:10" ht="48.75" customHeight="1">
      <c r="A8" s="48"/>
      <c r="B8" s="49" t="s">
        <v>104</v>
      </c>
      <c r="C8" s="49" t="s">
        <v>134</v>
      </c>
      <c r="D8" s="50">
        <v>2</v>
      </c>
      <c r="E8" s="54" t="s">
        <v>853</v>
      </c>
      <c r="F8" s="54" t="s">
        <v>844</v>
      </c>
      <c r="G8" s="54" t="s">
        <v>857</v>
      </c>
      <c r="J8" s="6"/>
    </row>
    <row r="9" spans="1:10" ht="69.75" customHeight="1">
      <c r="A9" s="48"/>
      <c r="B9" s="49" t="s">
        <v>104</v>
      </c>
      <c r="C9" s="49" t="s">
        <v>134</v>
      </c>
      <c r="D9" s="50">
        <v>7</v>
      </c>
      <c r="E9" s="54" t="s">
        <v>847</v>
      </c>
      <c r="F9" s="54" t="s">
        <v>848</v>
      </c>
      <c r="G9" s="54" t="s">
        <v>859</v>
      </c>
      <c r="J9" s="6"/>
    </row>
    <row r="10" spans="1:10" ht="70.5" customHeight="1">
      <c r="A10" s="48"/>
      <c r="B10" s="49" t="s">
        <v>105</v>
      </c>
      <c r="C10" s="49" t="s">
        <v>134</v>
      </c>
      <c r="D10" s="50">
        <v>7</v>
      </c>
      <c r="E10" s="54" t="s">
        <v>849</v>
      </c>
      <c r="F10" s="54" t="s">
        <v>850</v>
      </c>
      <c r="G10" s="54" t="s">
        <v>858</v>
      </c>
      <c r="J10" s="6"/>
    </row>
    <row r="11" spans="1:10" ht="149.25" customHeight="1">
      <c r="A11" s="48"/>
      <c r="B11" s="49" t="s">
        <v>164</v>
      </c>
      <c r="C11" s="49" t="s">
        <v>134</v>
      </c>
      <c r="D11" s="50">
        <v>9</v>
      </c>
      <c r="E11" s="54" t="s">
        <v>854</v>
      </c>
      <c r="F11" s="54" t="s">
        <v>846</v>
      </c>
      <c r="G11" s="54" t="s">
        <v>857</v>
      </c>
      <c r="J11" s="6"/>
    </row>
    <row r="12" spans="1:10" ht="47.25" customHeight="1">
      <c r="A12" s="48"/>
      <c r="B12" s="49" t="s">
        <v>166</v>
      </c>
      <c r="C12" s="49" t="s">
        <v>134</v>
      </c>
      <c r="D12" s="50">
        <v>10</v>
      </c>
      <c r="E12" s="54" t="s">
        <v>851</v>
      </c>
      <c r="F12" s="54" t="s">
        <v>846</v>
      </c>
      <c r="G12" s="54" t="s">
        <v>856</v>
      </c>
      <c r="J12" s="6"/>
    </row>
    <row r="13" spans="1:10" ht="58.5" customHeight="1">
      <c r="A13" s="48"/>
      <c r="B13" s="49" t="s">
        <v>168</v>
      </c>
      <c r="C13" s="49" t="s">
        <v>134</v>
      </c>
      <c r="D13" s="50">
        <v>10</v>
      </c>
      <c r="E13" s="54" t="s">
        <v>852</v>
      </c>
      <c r="F13" s="54" t="s">
        <v>846</v>
      </c>
      <c r="G13" s="54" t="s">
        <v>857</v>
      </c>
      <c r="J13" s="6"/>
    </row>
    <row r="14" spans="1:10" ht="25.9" customHeight="1">
      <c r="A14" s="48"/>
      <c r="B14" s="49"/>
      <c r="C14" s="49"/>
      <c r="D14" s="50"/>
      <c r="E14" s="54"/>
      <c r="F14" s="54"/>
      <c r="G14" s="54"/>
      <c r="J14" s="6"/>
    </row>
    <row r="15" spans="1:10" ht="25.9" customHeight="1">
      <c r="A15" s="48"/>
      <c r="B15" s="49"/>
      <c r="C15" s="49"/>
      <c r="D15" s="50"/>
      <c r="E15" s="54"/>
      <c r="F15" s="54"/>
      <c r="G15" s="54"/>
      <c r="J15" s="6"/>
    </row>
    <row r="16" spans="1:10" ht="25.9" customHeight="1">
      <c r="A16" s="48"/>
      <c r="B16" s="49"/>
      <c r="C16" s="49"/>
      <c r="D16" s="50"/>
      <c r="E16" s="54"/>
      <c r="F16" s="54"/>
      <c r="G16" s="54"/>
      <c r="J16" s="6"/>
    </row>
    <row r="17" spans="1:10" ht="25.9" customHeight="1">
      <c r="A17" s="48"/>
      <c r="B17" s="49"/>
      <c r="C17" s="49"/>
      <c r="D17" s="50"/>
      <c r="E17" s="54"/>
      <c r="F17" s="54"/>
      <c r="G17" s="54"/>
      <c r="J17" s="6"/>
    </row>
    <row r="18" spans="1:10" ht="25.9" customHeight="1">
      <c r="A18" s="48"/>
      <c r="B18" s="49"/>
      <c r="C18" s="49"/>
      <c r="D18" s="50"/>
      <c r="E18" s="54"/>
      <c r="F18" s="54"/>
      <c r="G18" s="54"/>
      <c r="J18" s="6"/>
    </row>
    <row r="19" spans="1:10" ht="25.9" customHeight="1">
      <c r="A19" s="48"/>
      <c r="B19" s="49"/>
      <c r="C19" s="49"/>
      <c r="D19" s="50"/>
      <c r="E19" s="54"/>
      <c r="F19" s="54"/>
      <c r="G19" s="54"/>
      <c r="J19" s="6"/>
    </row>
    <row r="20" spans="1:10" ht="25.9" customHeight="1">
      <c r="A20" s="48"/>
      <c r="B20" s="49"/>
      <c r="C20" s="49"/>
      <c r="D20" s="50"/>
      <c r="E20" s="54"/>
      <c r="F20" s="54"/>
      <c r="G20" s="54"/>
      <c r="J20" s="6"/>
    </row>
    <row r="21" spans="1:10" ht="25.9" customHeight="1">
      <c r="A21" s="48"/>
      <c r="B21" s="49"/>
      <c r="C21" s="49"/>
      <c r="D21" s="50"/>
      <c r="E21" s="54"/>
      <c r="F21" s="54"/>
      <c r="G21" s="54"/>
      <c r="J21" s="6"/>
    </row>
    <row r="22" spans="1:10" ht="25.9" customHeight="1">
      <c r="A22" s="48"/>
      <c r="B22" s="49"/>
      <c r="C22" s="49"/>
      <c r="D22" s="50"/>
      <c r="E22" s="54"/>
      <c r="F22" s="54"/>
      <c r="G22" s="54"/>
      <c r="J22" s="6"/>
    </row>
    <row r="23" spans="1:10" ht="25.9" customHeight="1">
      <c r="A23" s="48"/>
      <c r="B23" s="49"/>
      <c r="C23" s="49"/>
      <c r="D23" s="50"/>
      <c r="E23" s="54"/>
      <c r="F23" s="54"/>
      <c r="G23" s="54"/>
      <c r="J23" s="6"/>
    </row>
    <row r="24" spans="1:10" ht="25.9" customHeight="1">
      <c r="A24" s="48"/>
      <c r="B24" s="49"/>
      <c r="C24" s="49"/>
      <c r="D24" s="50"/>
      <c r="E24" s="54"/>
      <c r="F24" s="54"/>
      <c r="G24" s="54"/>
      <c r="J24" s="6"/>
    </row>
    <row r="25" spans="1:10" ht="25.9" customHeight="1">
      <c r="A25" s="48"/>
      <c r="B25" s="49"/>
      <c r="C25" s="49"/>
      <c r="D25" s="50"/>
      <c r="E25" s="54"/>
      <c r="F25" s="54"/>
      <c r="G25" s="54"/>
      <c r="J25" s="6"/>
    </row>
    <row r="26" spans="1:10" ht="25.9" customHeight="1">
      <c r="A26" s="48"/>
      <c r="B26" s="49"/>
      <c r="C26" s="49"/>
      <c r="D26" s="50"/>
      <c r="E26" s="54"/>
      <c r="F26" s="54"/>
      <c r="G26" s="54"/>
      <c r="J26" s="6"/>
    </row>
    <row r="27" spans="1:10" ht="25.9" customHeight="1">
      <c r="A27" s="48"/>
      <c r="B27" s="49"/>
      <c r="C27" s="49"/>
      <c r="D27" s="50"/>
      <c r="E27" s="54"/>
      <c r="F27" s="54"/>
      <c r="G27" s="54" t="s">
        <v>106</v>
      </c>
      <c r="J27" s="6"/>
    </row>
    <row r="28" spans="1:10" ht="25.9" customHeight="1">
      <c r="A28" s="48"/>
      <c r="B28" s="49"/>
      <c r="C28" s="49"/>
      <c r="D28" s="50"/>
      <c r="E28" s="54"/>
      <c r="F28" s="54"/>
      <c r="G28" s="54" t="s">
        <v>106</v>
      </c>
      <c r="J28" s="6"/>
    </row>
    <row r="29" spans="1:10" ht="25.9" customHeight="1">
      <c r="A29" s="48"/>
      <c r="B29" s="49"/>
      <c r="C29" s="49"/>
      <c r="D29" s="50"/>
      <c r="E29" s="54"/>
      <c r="F29" s="54"/>
      <c r="G29" s="54"/>
      <c r="J29" s="6"/>
    </row>
    <row r="30" spans="1:10" ht="25.9" customHeight="1">
      <c r="A30" s="48"/>
      <c r="B30" s="49"/>
      <c r="C30" s="49"/>
      <c r="D30" s="50"/>
      <c r="E30" s="54"/>
      <c r="F30" s="54"/>
      <c r="G30" s="54"/>
      <c r="J30" s="6"/>
    </row>
    <row r="31" spans="1:10" ht="25.9" customHeight="1">
      <c r="A31" s="48"/>
      <c r="B31" s="49"/>
      <c r="C31" s="49"/>
      <c r="D31" s="50"/>
      <c r="E31" s="54"/>
      <c r="F31" s="54"/>
      <c r="G31" s="54"/>
      <c r="J31" s="6"/>
    </row>
    <row r="32" spans="1:10" ht="25.9" customHeight="1">
      <c r="A32" s="48"/>
      <c r="B32" s="49"/>
      <c r="C32" s="49"/>
      <c r="D32" s="50"/>
      <c r="E32" s="54"/>
      <c r="F32" s="54"/>
      <c r="G32" s="54"/>
      <c r="J32" s="6"/>
    </row>
    <row r="33" spans="1:10" ht="25.9" customHeight="1">
      <c r="A33" s="48"/>
      <c r="B33" s="49"/>
      <c r="C33" s="49"/>
      <c r="D33" s="50"/>
      <c r="E33" s="54"/>
      <c r="F33" s="54"/>
      <c r="G33" s="54"/>
      <c r="J33" s="6"/>
    </row>
    <row r="34" spans="1:10" ht="25.9" customHeight="1">
      <c r="A34" s="48"/>
      <c r="B34" s="49"/>
      <c r="C34" s="49"/>
      <c r="D34" s="50"/>
      <c r="E34" s="54"/>
      <c r="F34" s="54"/>
      <c r="G34" s="54"/>
      <c r="J34" s="6"/>
    </row>
    <row r="35" spans="1:10" ht="25.9" customHeight="1">
      <c r="A35" s="48"/>
      <c r="B35" s="49"/>
      <c r="C35" s="49"/>
      <c r="D35" s="50"/>
      <c r="E35" s="54"/>
      <c r="F35" s="54"/>
      <c r="G35" s="54"/>
      <c r="J35" s="6"/>
    </row>
    <row r="36" spans="1:10" ht="25.9" customHeight="1">
      <c r="A36" s="48"/>
      <c r="B36" s="49"/>
      <c r="C36" s="49"/>
      <c r="D36" s="50"/>
      <c r="E36" s="54"/>
      <c r="F36" s="54"/>
      <c r="G36" s="54"/>
      <c r="J36" s="6"/>
    </row>
    <row r="37" spans="1:10" ht="25.9" customHeight="1">
      <c r="A37" s="48"/>
      <c r="B37" s="49"/>
      <c r="C37" s="49"/>
      <c r="D37" s="50"/>
      <c r="E37" s="54"/>
      <c r="F37" s="54"/>
      <c r="G37" s="54"/>
      <c r="J37" s="6"/>
    </row>
    <row r="38" spans="1:10" ht="25.9" customHeight="1">
      <c r="A38" s="48"/>
      <c r="B38" s="49"/>
      <c r="C38" s="49"/>
      <c r="D38" s="50"/>
      <c r="E38" s="54"/>
      <c r="F38" s="54"/>
      <c r="G38" s="54"/>
      <c r="J38" s="6"/>
    </row>
    <row r="39" spans="1:10" ht="25.9" customHeight="1">
      <c r="A39" s="48"/>
      <c r="B39" s="49"/>
      <c r="C39" s="49"/>
      <c r="D39" s="50"/>
      <c r="E39" s="54"/>
      <c r="F39" s="54"/>
      <c r="G39" s="54"/>
      <c r="J39" s="6"/>
    </row>
    <row r="40" spans="1:10" ht="25.9" customHeight="1">
      <c r="A40" s="48"/>
      <c r="B40" s="49"/>
      <c r="C40" s="49"/>
      <c r="D40" s="50"/>
      <c r="E40" s="54"/>
      <c r="F40" s="54"/>
      <c r="G40" s="54"/>
      <c r="J40" s="6"/>
    </row>
    <row r="41" spans="1:10" ht="25.9" customHeight="1">
      <c r="A41" s="48"/>
      <c r="B41" s="49"/>
      <c r="C41" s="49"/>
      <c r="D41" s="50"/>
      <c r="E41" s="54"/>
      <c r="F41" s="54"/>
      <c r="G41" s="54"/>
      <c r="J41" s="6"/>
    </row>
    <row r="42" spans="1:10" ht="25.9" customHeight="1">
      <c r="A42" s="48"/>
      <c r="B42" s="49"/>
      <c r="C42" s="49"/>
      <c r="D42" s="50"/>
      <c r="E42" s="54"/>
      <c r="F42" s="54"/>
      <c r="G42" s="54"/>
      <c r="J42" s="6"/>
    </row>
    <row r="43" spans="1:10" ht="25.9" customHeight="1">
      <c r="A43" s="48"/>
      <c r="B43" s="49"/>
      <c r="C43" s="49"/>
      <c r="D43" s="50"/>
      <c r="E43" s="54"/>
      <c r="F43" s="54"/>
      <c r="G43" s="54"/>
      <c r="J43" s="6"/>
    </row>
    <row r="44" spans="1:10" ht="25.9" customHeight="1">
      <c r="A44" s="48"/>
      <c r="B44" s="49"/>
      <c r="C44" s="49"/>
      <c r="D44" s="50"/>
      <c r="E44" s="54"/>
      <c r="F44" s="54"/>
      <c r="G44" s="54"/>
      <c r="J44" s="6"/>
    </row>
    <row r="45" spans="1:10" ht="25.9" customHeight="1">
      <c r="A45" s="48"/>
      <c r="B45" s="49"/>
      <c r="C45" s="49"/>
      <c r="D45" s="50"/>
      <c r="E45" s="54"/>
      <c r="F45" s="54"/>
      <c r="G45" s="54"/>
      <c r="J45" s="6"/>
    </row>
    <row r="46" spans="1:10" ht="25.9" customHeight="1">
      <c r="A46" s="48"/>
      <c r="B46" s="49"/>
      <c r="C46" s="49"/>
      <c r="D46" s="50"/>
      <c r="E46" s="54"/>
      <c r="F46" s="54"/>
      <c r="G46" s="54"/>
      <c r="J46" s="6"/>
    </row>
    <row r="47" spans="1:10" ht="25.9" customHeight="1">
      <c r="A47" s="48"/>
      <c r="B47" s="49"/>
      <c r="C47" s="49"/>
      <c r="D47" s="50"/>
      <c r="E47" s="54"/>
      <c r="F47" s="54"/>
      <c r="G47" s="54"/>
      <c r="J47" s="6"/>
    </row>
    <row r="48" spans="1:10" ht="25.9" customHeight="1">
      <c r="A48" s="48"/>
      <c r="B48" s="49"/>
      <c r="C48" s="49"/>
      <c r="D48" s="50"/>
      <c r="E48" s="54"/>
      <c r="F48" s="54"/>
      <c r="G48" s="54"/>
      <c r="J48" s="6"/>
    </row>
    <row r="49" spans="1:10" ht="25.9" customHeight="1">
      <c r="A49" s="48"/>
      <c r="B49" s="49"/>
      <c r="C49" s="49"/>
      <c r="D49" s="50"/>
      <c r="E49" s="54"/>
      <c r="F49" s="54"/>
      <c r="G49" s="54"/>
      <c r="J49" s="6"/>
    </row>
    <row r="50" spans="1:10" ht="25.9" customHeight="1">
      <c r="A50" s="48"/>
      <c r="B50" s="49"/>
      <c r="C50" s="49"/>
      <c r="D50" s="50"/>
      <c r="E50" s="54"/>
      <c r="F50" s="54"/>
      <c r="G50" s="54"/>
      <c r="J50" s="6"/>
    </row>
    <row r="51" spans="1:10" ht="25.9" customHeight="1">
      <c r="A51" s="48"/>
      <c r="B51" s="49"/>
      <c r="C51" s="49"/>
      <c r="D51" s="50"/>
      <c r="E51" s="54"/>
      <c r="F51" s="54"/>
      <c r="G51" s="54"/>
      <c r="J51" s="6"/>
    </row>
    <row r="52" spans="1:10" ht="25.9" customHeight="1">
      <c r="A52" s="48"/>
      <c r="B52" s="49"/>
      <c r="C52" s="49"/>
      <c r="D52" s="50"/>
      <c r="E52" s="54"/>
      <c r="F52" s="54"/>
      <c r="G52" s="54"/>
      <c r="J52" s="6"/>
    </row>
    <row r="53" spans="1:10" ht="25.9" customHeight="1">
      <c r="A53" s="48"/>
      <c r="B53" s="49"/>
      <c r="C53" s="49"/>
      <c r="D53" s="50"/>
      <c r="E53" s="54"/>
      <c r="F53" s="54"/>
      <c r="G53" s="54"/>
      <c r="J53" s="6"/>
    </row>
    <row r="54" spans="1:10" ht="25.9" customHeight="1">
      <c r="A54" s="48"/>
      <c r="B54" s="49"/>
      <c r="C54" s="49"/>
      <c r="D54" s="50"/>
      <c r="E54" s="54"/>
      <c r="F54" s="54"/>
      <c r="G54" s="54"/>
      <c r="J54" s="6"/>
    </row>
    <row r="55" spans="1:10" ht="25.9" customHeight="1">
      <c r="A55" s="48"/>
      <c r="B55" s="49"/>
      <c r="C55" s="49"/>
      <c r="D55" s="50"/>
      <c r="E55" s="54"/>
      <c r="F55" s="54"/>
      <c r="G55" s="54"/>
      <c r="J55" s="6"/>
    </row>
    <row r="56" spans="1:10" ht="25.9" customHeight="1">
      <c r="A56" s="48"/>
      <c r="B56" s="49"/>
      <c r="C56" s="49"/>
      <c r="D56" s="50"/>
      <c r="E56" s="54"/>
      <c r="F56" s="54"/>
      <c r="G56" s="54"/>
      <c r="J56" s="6"/>
    </row>
    <row r="57" spans="1:10" ht="25.9" customHeight="1">
      <c r="A57" s="48"/>
      <c r="B57" s="49"/>
      <c r="C57" s="49"/>
      <c r="D57" s="50"/>
      <c r="E57" s="54"/>
      <c r="F57" s="54"/>
      <c r="G57" s="54"/>
      <c r="J57" s="6"/>
    </row>
    <row r="58" spans="1:10" ht="25.9" customHeight="1">
      <c r="A58" s="48"/>
      <c r="B58" s="49"/>
      <c r="C58" s="49"/>
      <c r="D58" s="50"/>
      <c r="E58" s="54"/>
      <c r="F58" s="54"/>
      <c r="G58" s="54"/>
      <c r="J58" s="6"/>
    </row>
    <row r="59" spans="1:10" ht="25.9" customHeight="1">
      <c r="A59" s="48"/>
      <c r="B59" s="49"/>
      <c r="C59" s="49"/>
      <c r="D59" s="50"/>
      <c r="E59" s="54"/>
      <c r="F59" s="54"/>
      <c r="G59" s="54"/>
      <c r="J59" s="6"/>
    </row>
    <row r="60" spans="1:10" ht="25.9" customHeight="1">
      <c r="A60" s="48"/>
      <c r="B60" s="49"/>
      <c r="C60" s="49"/>
      <c r="D60" s="50"/>
      <c r="E60" s="54"/>
      <c r="F60" s="54"/>
      <c r="G60" s="54"/>
      <c r="J60" s="6"/>
    </row>
    <row r="61" spans="1:10" ht="25.9" customHeight="1">
      <c r="A61" s="48"/>
      <c r="B61" s="49"/>
      <c r="C61" s="49"/>
      <c r="D61" s="50"/>
      <c r="E61" s="54"/>
      <c r="F61" s="54"/>
      <c r="G61" s="54"/>
      <c r="J61" s="6"/>
    </row>
    <row r="62" spans="1:10" ht="25.9" customHeight="1">
      <c r="A62" s="48"/>
      <c r="B62" s="49"/>
      <c r="C62" s="49"/>
      <c r="D62" s="50"/>
      <c r="E62" s="54"/>
      <c r="F62" s="54"/>
      <c r="G62" s="54"/>
      <c r="J62" s="6"/>
    </row>
    <row r="63" spans="1:10" ht="25.9" customHeight="1">
      <c r="A63" s="48"/>
      <c r="B63" s="49"/>
      <c r="C63" s="49"/>
      <c r="D63" s="50"/>
      <c r="E63" s="54"/>
      <c r="F63" s="54"/>
      <c r="G63" s="54"/>
      <c r="J63" s="6"/>
    </row>
    <row r="64" spans="1:10" ht="25.9" customHeight="1">
      <c r="A64" s="48"/>
      <c r="B64" s="49"/>
      <c r="C64" s="49"/>
      <c r="D64" s="50"/>
      <c r="E64" s="54"/>
      <c r="F64" s="54"/>
      <c r="G64" s="54"/>
      <c r="J64" s="6"/>
    </row>
    <row r="65" spans="1:10" ht="25.9" customHeight="1">
      <c r="A65" s="48"/>
      <c r="B65" s="49"/>
      <c r="C65" s="49"/>
      <c r="D65" s="50"/>
      <c r="E65" s="54"/>
      <c r="F65" s="54"/>
      <c r="G65" s="54"/>
      <c r="J65" s="6"/>
    </row>
    <row r="66" spans="1:10" ht="25.9" customHeight="1">
      <c r="A66" s="48"/>
      <c r="B66" s="49"/>
      <c r="C66" s="49"/>
      <c r="D66" s="50"/>
      <c r="E66" s="54"/>
      <c r="F66" s="54"/>
      <c r="G66" s="54"/>
      <c r="J66" s="6"/>
    </row>
    <row r="67" spans="1:10" ht="25.9" customHeight="1">
      <c r="A67" s="48"/>
      <c r="B67" s="49"/>
      <c r="C67" s="49"/>
      <c r="D67" s="50"/>
      <c r="E67" s="54"/>
      <c r="F67" s="54"/>
      <c r="G67" s="54"/>
      <c r="J67" s="6"/>
    </row>
    <row r="68" spans="1:10" ht="25.9" customHeight="1">
      <c r="A68" s="48"/>
      <c r="B68" s="49"/>
      <c r="C68" s="49"/>
      <c r="D68" s="50"/>
      <c r="E68" s="54"/>
      <c r="F68" s="54"/>
      <c r="G68" s="54"/>
      <c r="J68" s="6"/>
    </row>
    <row r="69" spans="1:10" ht="25.9" customHeight="1">
      <c r="A69" s="48"/>
      <c r="B69" s="49"/>
      <c r="C69" s="49"/>
      <c r="D69" s="50"/>
      <c r="E69" s="54"/>
      <c r="F69" s="54"/>
      <c r="G69" s="54"/>
      <c r="J69" s="6"/>
    </row>
    <row r="70" spans="1:10" ht="25.9" customHeight="1">
      <c r="A70" s="48"/>
      <c r="B70" s="49"/>
      <c r="C70" s="49"/>
      <c r="D70" s="50"/>
      <c r="E70" s="54"/>
      <c r="F70" s="54"/>
      <c r="G70" s="54"/>
      <c r="J70" s="6"/>
    </row>
    <row r="71" spans="1:10" ht="25.9" customHeight="1">
      <c r="A71" s="48"/>
      <c r="B71" s="49"/>
      <c r="C71" s="49"/>
      <c r="D71" s="50"/>
      <c r="E71" s="54"/>
      <c r="F71" s="54"/>
      <c r="G71" s="54"/>
      <c r="J71" s="6"/>
    </row>
    <row r="72" spans="1:10" ht="25.9" customHeight="1">
      <c r="A72" s="48"/>
      <c r="B72" s="49"/>
      <c r="C72" s="49"/>
      <c r="D72" s="50"/>
      <c r="E72" s="54"/>
      <c r="F72" s="54"/>
      <c r="G72" s="54"/>
      <c r="J72" s="6"/>
    </row>
    <row r="73" spans="1:10" ht="25.9" customHeight="1">
      <c r="A73" s="48"/>
      <c r="B73" s="49"/>
      <c r="C73" s="49"/>
      <c r="D73" s="50"/>
      <c r="E73" s="54"/>
      <c r="F73" s="54"/>
      <c r="G73" s="54"/>
      <c r="J73" s="6"/>
    </row>
    <row r="74" spans="1:10" ht="25.9" customHeight="1">
      <c r="A74" s="48"/>
      <c r="B74" s="49"/>
      <c r="C74" s="49"/>
      <c r="D74" s="50"/>
      <c r="E74" s="54"/>
      <c r="F74" s="54"/>
      <c r="G74" s="54"/>
      <c r="J74" s="6"/>
    </row>
    <row r="75" spans="1:10" ht="25.9" customHeight="1">
      <c r="A75" s="48"/>
      <c r="B75" s="49"/>
      <c r="C75" s="49"/>
      <c r="D75" s="50"/>
      <c r="E75" s="54"/>
      <c r="F75" s="54"/>
      <c r="G75" s="54"/>
      <c r="J75" s="6"/>
    </row>
    <row r="76" spans="1:10" ht="25.9" customHeight="1">
      <c r="A76" s="48"/>
      <c r="B76" s="49"/>
      <c r="C76" s="49"/>
      <c r="D76" s="50"/>
      <c r="E76" s="54"/>
      <c r="F76" s="54"/>
      <c r="G76" s="54"/>
      <c r="J76" s="6"/>
    </row>
    <row r="77" spans="1:10" ht="25.9" customHeight="1">
      <c r="A77" s="48"/>
      <c r="B77" s="49"/>
      <c r="C77" s="49"/>
      <c r="D77" s="50"/>
      <c r="E77" s="54"/>
      <c r="F77" s="54"/>
      <c r="G77" s="54"/>
      <c r="J77" s="6"/>
    </row>
    <row r="78" spans="1:10" ht="25.9" customHeight="1">
      <c r="A78" s="48"/>
      <c r="B78" s="49"/>
      <c r="C78" s="49"/>
      <c r="D78" s="50"/>
      <c r="E78" s="54"/>
      <c r="F78" s="54"/>
      <c r="G78" s="54"/>
      <c r="J78" s="6"/>
    </row>
    <row r="79" spans="1:10" ht="25.9" customHeight="1">
      <c r="A79" s="48"/>
      <c r="B79" s="49"/>
      <c r="C79" s="49"/>
      <c r="D79" s="50"/>
      <c r="E79" s="54"/>
      <c r="F79" s="54"/>
      <c r="G79" s="54"/>
      <c r="J79" s="6"/>
    </row>
    <row r="80" spans="1:10" ht="25.9" customHeight="1">
      <c r="A80" s="48"/>
      <c r="B80" s="49"/>
      <c r="C80" s="49"/>
      <c r="D80" s="50"/>
      <c r="E80" s="54"/>
      <c r="F80" s="54"/>
      <c r="G80" s="54"/>
      <c r="J80" s="6"/>
    </row>
    <row r="81" spans="1:10" ht="25.9" customHeight="1">
      <c r="A81" s="48"/>
      <c r="B81" s="49"/>
      <c r="C81" s="49"/>
      <c r="D81" s="50"/>
      <c r="E81" s="54"/>
      <c r="F81" s="54"/>
      <c r="G81" s="54"/>
      <c r="J81" s="6"/>
    </row>
    <row r="82" spans="1:10" ht="25.9" customHeight="1">
      <c r="A82" s="48"/>
      <c r="B82" s="49"/>
      <c r="C82" s="49"/>
      <c r="D82" s="50"/>
      <c r="E82" s="54"/>
      <c r="F82" s="54"/>
      <c r="G82" s="54"/>
      <c r="J82" s="6"/>
    </row>
    <row r="83" spans="1:10" ht="25.9" customHeight="1">
      <c r="A83" s="48"/>
      <c r="B83" s="49"/>
      <c r="C83" s="49"/>
      <c r="D83" s="50"/>
      <c r="E83" s="54"/>
      <c r="F83" s="54"/>
      <c r="G83" s="54"/>
      <c r="J83" s="6"/>
    </row>
    <row r="84" spans="1:10" ht="25.9" customHeight="1">
      <c r="A84" s="48"/>
      <c r="B84" s="49"/>
      <c r="C84" s="49"/>
      <c r="D84" s="50"/>
      <c r="E84" s="54"/>
      <c r="F84" s="54"/>
      <c r="G84" s="54"/>
      <c r="J84" s="6"/>
    </row>
    <row r="85" spans="1:10" ht="25.9" customHeight="1">
      <c r="A85" s="48"/>
      <c r="B85" s="49"/>
      <c r="C85" s="49"/>
      <c r="D85" s="50"/>
      <c r="E85" s="54"/>
      <c r="F85" s="54"/>
      <c r="G85" s="54"/>
      <c r="J85" s="6"/>
    </row>
    <row r="86" spans="1:10" ht="25.9" customHeight="1">
      <c r="A86" s="48"/>
      <c r="B86" s="49"/>
      <c r="C86" s="49"/>
      <c r="D86" s="50"/>
      <c r="E86" s="54"/>
      <c r="F86" s="54"/>
      <c r="G86" s="54"/>
      <c r="J86" s="6"/>
    </row>
    <row r="87" spans="1:10" ht="25.9" customHeight="1">
      <c r="A87" s="48"/>
      <c r="B87" s="49"/>
      <c r="C87" s="49"/>
      <c r="D87" s="50"/>
      <c r="E87" s="54"/>
      <c r="F87" s="54"/>
      <c r="G87" s="54"/>
      <c r="J87" s="6"/>
    </row>
    <row r="88" spans="1:10" ht="25.9" customHeight="1">
      <c r="A88" s="48"/>
      <c r="B88" s="49"/>
      <c r="C88" s="49"/>
      <c r="D88" s="50"/>
      <c r="E88" s="54"/>
      <c r="F88" s="54"/>
      <c r="G88" s="54"/>
      <c r="J88" s="6"/>
    </row>
    <row r="89" spans="1:10" ht="25.9" customHeight="1">
      <c r="A89" s="48"/>
      <c r="B89" s="49"/>
      <c r="C89" s="49"/>
      <c r="D89" s="50"/>
      <c r="E89" s="54"/>
      <c r="F89" s="54"/>
      <c r="G89" s="54"/>
      <c r="J89" s="6"/>
    </row>
    <row r="90" spans="1:10" ht="25.9" customHeight="1">
      <c r="A90" s="48"/>
      <c r="B90" s="49"/>
      <c r="C90" s="49"/>
      <c r="D90" s="50"/>
      <c r="E90" s="54"/>
      <c r="F90" s="54"/>
      <c r="G90" s="54"/>
      <c r="J90" s="6"/>
    </row>
    <row r="91" spans="1:10" ht="25.9" customHeight="1">
      <c r="A91" s="48"/>
      <c r="B91" s="49"/>
      <c r="C91" s="49"/>
      <c r="D91" s="50"/>
      <c r="E91" s="54"/>
      <c r="F91" s="54"/>
      <c r="G91" s="54"/>
    </row>
    <row r="92" spans="1:10" ht="25.9" customHeight="1">
      <c r="A92" s="48"/>
      <c r="B92" s="49"/>
      <c r="C92" s="49"/>
      <c r="D92" s="50"/>
      <c r="E92" s="54"/>
      <c r="F92" s="54"/>
      <c r="G92" s="54"/>
    </row>
    <row r="93" spans="1:10" ht="25.9" customHeight="1">
      <c r="A93" s="48"/>
      <c r="B93" s="49"/>
      <c r="C93" s="49"/>
      <c r="D93" s="50"/>
      <c r="E93" s="54"/>
      <c r="F93" s="54"/>
      <c r="G93" s="54"/>
    </row>
    <row r="94" spans="1:10" ht="25.9" customHeight="1">
      <c r="A94" s="48"/>
      <c r="B94" s="49"/>
      <c r="C94" s="49"/>
      <c r="D94" s="50"/>
      <c r="E94" s="54"/>
      <c r="F94" s="54"/>
      <c r="G94" s="54"/>
    </row>
    <row r="95" spans="1:10" ht="25.9" customHeight="1">
      <c r="A95" s="48"/>
      <c r="B95" s="49"/>
      <c r="C95" s="49"/>
      <c r="D95" s="50"/>
      <c r="E95" s="54"/>
      <c r="F95" s="54"/>
      <c r="G95" s="54"/>
    </row>
    <row r="96" spans="1:10" ht="25.9" customHeight="1">
      <c r="A96" s="48"/>
      <c r="B96" s="49"/>
      <c r="C96" s="49"/>
      <c r="D96" s="50"/>
      <c r="E96" s="54"/>
      <c r="F96" s="54"/>
      <c r="G96" s="54"/>
    </row>
    <row r="97" spans="1:7" ht="25.9" customHeight="1">
      <c r="A97" s="48"/>
      <c r="B97" s="49"/>
      <c r="C97" s="49"/>
      <c r="D97" s="50"/>
      <c r="E97" s="54"/>
      <c r="F97" s="54"/>
      <c r="G97" s="54"/>
    </row>
    <row r="98" spans="1:7" ht="25.9" customHeight="1">
      <c r="A98" s="48"/>
      <c r="B98" s="49"/>
      <c r="C98" s="49"/>
      <c r="D98" s="50"/>
      <c r="E98" s="54"/>
      <c r="F98" s="54"/>
      <c r="G98" s="54"/>
    </row>
    <row r="99" spans="1:7" ht="25.9" customHeight="1">
      <c r="A99" s="48"/>
      <c r="B99" s="49"/>
      <c r="C99" s="49"/>
      <c r="D99" s="50"/>
      <c r="E99" s="54"/>
      <c r="F99" s="54"/>
      <c r="G99" s="54"/>
    </row>
    <row r="100" spans="1:7" ht="25.9" customHeight="1">
      <c r="A100" s="48"/>
      <c r="B100" s="49"/>
      <c r="C100" s="49"/>
      <c r="D100" s="50"/>
      <c r="E100" s="54"/>
      <c r="F100" s="54"/>
      <c r="G100" s="54"/>
    </row>
    <row r="101" spans="1:7" ht="25.9" customHeight="1">
      <c r="A101" s="48"/>
      <c r="B101" s="49"/>
      <c r="C101" s="49"/>
      <c r="D101" s="50"/>
      <c r="E101" s="54"/>
      <c r="F101" s="54"/>
      <c r="G101" s="54"/>
    </row>
    <row r="102" spans="1:7" ht="25.9" customHeight="1">
      <c r="A102" s="48"/>
      <c r="B102" s="49"/>
      <c r="C102" s="49"/>
      <c r="D102" s="50"/>
      <c r="E102" s="54"/>
      <c r="F102" s="54"/>
      <c r="G102" s="54"/>
    </row>
    <row r="103" spans="1:7" ht="25.9" customHeight="1">
      <c r="A103" s="48"/>
      <c r="B103" s="49"/>
      <c r="C103" s="49"/>
      <c r="D103" s="50"/>
      <c r="E103" s="54"/>
      <c r="F103" s="54"/>
      <c r="G103" s="54"/>
    </row>
    <row r="104" spans="1:7" ht="25.9" customHeight="1">
      <c r="A104" s="48"/>
      <c r="B104" s="49"/>
      <c r="C104" s="49"/>
      <c r="D104" s="50"/>
      <c r="E104" s="54"/>
      <c r="F104" s="54"/>
      <c r="G104" s="54"/>
    </row>
    <row r="105" spans="1:7" ht="25.9" customHeight="1">
      <c r="A105" s="48"/>
      <c r="B105" s="49"/>
      <c r="C105" s="49"/>
      <c r="D105" s="50"/>
      <c r="E105" s="54"/>
      <c r="F105" s="54"/>
      <c r="G105" s="54"/>
    </row>
    <row r="106" spans="1:7" ht="25.9" customHeight="1">
      <c r="A106" s="48"/>
      <c r="B106" s="49"/>
      <c r="C106" s="49"/>
      <c r="D106" s="50"/>
      <c r="E106" s="54"/>
      <c r="F106" s="54"/>
      <c r="G106" s="54"/>
    </row>
    <row r="107" spans="1:7">
      <c r="B107" s="95" t="s">
        <v>117</v>
      </c>
      <c r="C107" s="95"/>
      <c r="D107" s="95"/>
      <c r="E107" s="95"/>
      <c r="F107" s="95"/>
    </row>
    <row r="108" spans="1:7">
      <c r="B108" s="91" t="s">
        <v>118</v>
      </c>
      <c r="C108" s="91"/>
      <c r="D108" s="91"/>
      <c r="E108" s="91"/>
      <c r="F108" s="91"/>
    </row>
    <row r="109" spans="1:7">
      <c r="B109" s="7"/>
    </row>
  </sheetData>
  <sheetProtection algorithmName="SHA-512" hashValue="FibRTRIV5+15Mpldp2j/rAghVHKGsjA0xtfHE2StcdPxHe2hktABS0j5mC8HuG2qnxo7GvXXZctuUXsGmPWMVw==" saltValue="8oZhuN4x+zROhsd2O71gQg==" spinCount="100000" sheet="1" objects="1" scenarios="1" formatRows="0"/>
  <mergeCells count="5">
    <mergeCell ref="B108:F108"/>
    <mergeCell ref="B2:G2"/>
    <mergeCell ref="B3:G3"/>
    <mergeCell ref="B4:G4"/>
    <mergeCell ref="B107:F107"/>
  </mergeCells>
  <phoneticPr fontId="33" type="noConversion"/>
  <dataValidations count="3">
    <dataValidation type="list" allowBlank="1" showInputMessage="1" showErrorMessage="1" sqref="C7:C106" xr:uid="{4B420B73-2597-402D-8624-BAA4DE7A9839}">
      <formula1>_xlfn.ANCHORARRAY(List_Cen_Gest)</formula1>
    </dataValidation>
    <dataValidation type="list" allowBlank="1" showInputMessage="1" showErrorMessage="1" sqref="B7:B106" xr:uid="{11CB8EDE-7557-42F1-AEB6-66B757EDFC7C}">
      <formula1>Partida</formula1>
    </dataValidation>
    <dataValidation type="list" allowBlank="1" showInputMessage="1" showErrorMessage="1" sqref="D7:D106" xr:uid="{B5BBB8CD-467D-4EA0-BEE2-E5DFAA9E5A48}">
      <formula1>"1,2,3,4,5,6,7,8,9,10,11"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A96A-315D-439F-B07B-4D78C01B5D6C}">
  <dimension ref="A1:AU2003"/>
  <sheetViews>
    <sheetView showGridLines="0" workbookViewId="0">
      <selection activeCell="A3" sqref="A3"/>
    </sheetView>
  </sheetViews>
  <sheetFormatPr baseColWidth="10" defaultColWidth="0" defaultRowHeight="15" zeroHeight="1"/>
  <cols>
    <col min="1" max="1" width="9.7109375" bestFit="1" customWidth="1"/>
    <col min="2" max="2" width="7.85546875" bestFit="1" customWidth="1"/>
    <col min="3" max="3" width="12.42578125" bestFit="1" customWidth="1"/>
    <col min="4" max="4" width="20.28515625" bestFit="1" customWidth="1"/>
    <col min="5" max="5" width="6.85546875" bestFit="1" customWidth="1"/>
    <col min="6" max="6" width="11.140625" bestFit="1" customWidth="1"/>
    <col min="7" max="7" width="11.28515625" bestFit="1" customWidth="1"/>
    <col min="8" max="8" width="10.42578125" bestFit="1" customWidth="1"/>
    <col min="9" max="9" width="11.42578125" customWidth="1"/>
    <col min="10" max="11" width="16.7109375" bestFit="1" customWidth="1"/>
    <col min="12" max="12" width="16.28515625" bestFit="1" customWidth="1"/>
    <col min="13" max="13" width="9" bestFit="1" customWidth="1"/>
    <col min="14" max="14" width="13.28515625" bestFit="1" customWidth="1"/>
    <col min="15" max="15" width="15.85546875" bestFit="1" customWidth="1"/>
    <col min="16" max="17" width="16.28515625" bestFit="1" customWidth="1"/>
    <col min="18" max="18" width="7.85546875" bestFit="1" customWidth="1"/>
    <col min="19" max="20" width="16.28515625" bestFit="1" customWidth="1"/>
    <col min="21" max="21" width="13.85546875" bestFit="1" customWidth="1"/>
    <col min="22" max="22" width="15.42578125" bestFit="1" customWidth="1"/>
    <col min="23" max="23" width="14.28515625" bestFit="1" customWidth="1"/>
    <col min="24" max="24" width="15.140625" bestFit="1" customWidth="1"/>
    <col min="25" max="25" width="7.7109375" bestFit="1" customWidth="1"/>
    <col min="26" max="27" width="11" bestFit="1" customWidth="1"/>
    <col min="28" max="28" width="19.7109375" bestFit="1" customWidth="1"/>
    <col min="29" max="29" width="21.7109375" bestFit="1" customWidth="1"/>
    <col min="30" max="30" width="5.7109375" bestFit="1" customWidth="1"/>
    <col min="31" max="31" width="6.7109375" bestFit="1" customWidth="1"/>
    <col min="32" max="32" width="9.28515625" bestFit="1" customWidth="1"/>
    <col min="33" max="33" width="9.5703125" bestFit="1" customWidth="1"/>
    <col min="34" max="34" width="11.42578125" customWidth="1"/>
    <col min="35" max="35" width="16.140625" bestFit="1" customWidth="1"/>
    <col min="36" max="36" width="6.5703125" bestFit="1" customWidth="1"/>
    <col min="37" max="37" width="7.28515625" bestFit="1" customWidth="1"/>
    <col min="38" max="39" width="11.42578125" customWidth="1"/>
    <col min="40" max="40" width="13.7109375" bestFit="1" customWidth="1"/>
    <col min="41" max="41" width="24.140625" bestFit="1" customWidth="1"/>
    <col min="42" max="42" width="18.5703125" bestFit="1" customWidth="1"/>
    <col min="43" max="43" width="11.28515625" bestFit="1" customWidth="1"/>
    <col min="44" max="44" width="13" bestFit="1" customWidth="1"/>
    <col min="45" max="45" width="11.42578125" customWidth="1"/>
    <col min="46" max="46" width="4.85546875" customWidth="1"/>
    <col min="47" max="47" width="0" hidden="1" customWidth="1"/>
    <col min="48" max="16384" width="11.42578125" hidden="1"/>
  </cols>
  <sheetData>
    <row r="1" spans="1:45" ht="26.45" customHeight="1">
      <c r="A1" s="96" t="str">
        <f>+"Liquidación 2023 Título: "&amp;Inicio!C9</f>
        <v>Liquidación 2023 Título: 202 Ministerio de la Presidencia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45" ht="45">
      <c r="A2" s="53" t="s">
        <v>267</v>
      </c>
      <c r="B2" s="53" t="s">
        <v>268</v>
      </c>
      <c r="C2" s="53" t="s">
        <v>122</v>
      </c>
      <c r="D2" s="53" t="s">
        <v>269</v>
      </c>
      <c r="E2" s="53" t="s">
        <v>270</v>
      </c>
      <c r="F2" s="53" t="s">
        <v>271</v>
      </c>
      <c r="G2" s="53" t="s">
        <v>272</v>
      </c>
      <c r="H2" s="53" t="s">
        <v>273</v>
      </c>
      <c r="I2" s="53" t="s">
        <v>274</v>
      </c>
      <c r="J2" s="53" t="s">
        <v>275</v>
      </c>
      <c r="K2" s="53" t="s">
        <v>276</v>
      </c>
      <c r="L2" s="53" t="s">
        <v>277</v>
      </c>
      <c r="M2" s="53" t="s">
        <v>278</v>
      </c>
      <c r="N2" s="53" t="s">
        <v>279</v>
      </c>
      <c r="O2" s="53" t="s">
        <v>280</v>
      </c>
      <c r="P2" s="53" t="s">
        <v>281</v>
      </c>
      <c r="Q2" s="53" t="s">
        <v>282</v>
      </c>
      <c r="R2" s="53" t="s">
        <v>283</v>
      </c>
      <c r="S2" s="53" t="s">
        <v>284</v>
      </c>
      <c r="T2" s="53" t="s">
        <v>285</v>
      </c>
      <c r="U2" s="53" t="s">
        <v>286</v>
      </c>
      <c r="V2" s="53" t="s">
        <v>287</v>
      </c>
      <c r="W2" s="53" t="s">
        <v>288</v>
      </c>
      <c r="X2" s="53" t="s">
        <v>289</v>
      </c>
      <c r="Y2" s="53" t="s">
        <v>290</v>
      </c>
      <c r="Z2" s="53" t="s">
        <v>291</v>
      </c>
      <c r="AA2" s="53" t="s">
        <v>292</v>
      </c>
      <c r="AB2" s="53" t="s">
        <v>293</v>
      </c>
      <c r="AC2" s="53" t="s">
        <v>294</v>
      </c>
      <c r="AD2" s="53" t="s">
        <v>295</v>
      </c>
      <c r="AE2" s="53" t="s">
        <v>296</v>
      </c>
      <c r="AF2" s="53" t="s">
        <v>297</v>
      </c>
      <c r="AG2" s="53" t="s">
        <v>298</v>
      </c>
      <c r="AH2" s="53" t="s">
        <v>299</v>
      </c>
      <c r="AI2" s="53" t="s">
        <v>300</v>
      </c>
      <c r="AJ2" s="53" t="s">
        <v>301</v>
      </c>
      <c r="AK2" s="53" t="s">
        <v>302</v>
      </c>
      <c r="AL2" s="53" t="s">
        <v>303</v>
      </c>
      <c r="AM2" s="53" t="s">
        <v>304</v>
      </c>
      <c r="AN2" s="53" t="s">
        <v>305</v>
      </c>
      <c r="AO2" s="53" t="s">
        <v>306</v>
      </c>
      <c r="AP2" s="53" t="s">
        <v>307</v>
      </c>
      <c r="AQ2" s="53" t="s">
        <v>308</v>
      </c>
      <c r="AR2" s="53" t="s">
        <v>309</v>
      </c>
      <c r="AS2" s="18" t="s">
        <v>296</v>
      </c>
    </row>
    <row r="3" spans="1:45">
      <c r="A3" s="30" t="s">
        <v>330</v>
      </c>
      <c r="B3" s="30" t="s">
        <v>331</v>
      </c>
      <c r="C3" s="30" t="s">
        <v>332</v>
      </c>
      <c r="D3" s="30" t="s">
        <v>333</v>
      </c>
      <c r="E3" s="30" t="s">
        <v>334</v>
      </c>
      <c r="F3" s="30" t="s">
        <v>335</v>
      </c>
      <c r="G3" s="30" t="s">
        <v>335</v>
      </c>
      <c r="H3" s="30" t="s">
        <v>336</v>
      </c>
      <c r="I3" s="30" t="s">
        <v>337</v>
      </c>
      <c r="J3" s="40">
        <v>739890240</v>
      </c>
      <c r="K3" s="40">
        <v>739890240</v>
      </c>
      <c r="L3" s="40">
        <v>715995240</v>
      </c>
      <c r="M3" s="40">
        <v>0</v>
      </c>
      <c r="N3" s="40">
        <v>0</v>
      </c>
      <c r="O3" s="40">
        <v>0</v>
      </c>
      <c r="P3" s="40">
        <v>336522070.07999998</v>
      </c>
      <c r="Q3" s="40">
        <v>336522070.07999998</v>
      </c>
      <c r="R3" s="40">
        <v>52161626.609999999</v>
      </c>
      <c r="S3" s="40">
        <v>336522070.07999998</v>
      </c>
      <c r="T3" s="40">
        <v>336522070.07999998</v>
      </c>
      <c r="U3" s="40">
        <v>379473169.92000002</v>
      </c>
      <c r="V3" s="40">
        <v>403368169.92000002</v>
      </c>
      <c r="W3" s="40">
        <v>403368169.92000002</v>
      </c>
      <c r="X3" s="40">
        <v>403368169.92000002</v>
      </c>
      <c r="Y3" s="40">
        <v>0</v>
      </c>
      <c r="Z3" s="40">
        <v>0</v>
      </c>
      <c r="AA3" s="40">
        <v>0</v>
      </c>
      <c r="AB3" s="40">
        <v>0</v>
      </c>
      <c r="AC3" s="40">
        <v>0</v>
      </c>
      <c r="AD3" s="30" t="s">
        <v>338</v>
      </c>
      <c r="AE3" s="30" t="s">
        <v>339</v>
      </c>
      <c r="AF3" s="30" t="s">
        <v>334</v>
      </c>
      <c r="AG3" s="30" t="s">
        <v>340</v>
      </c>
      <c r="AH3" s="30" t="s">
        <v>341</v>
      </c>
      <c r="AI3" s="30" t="s">
        <v>341</v>
      </c>
      <c r="AJ3" s="30" t="s">
        <v>341</v>
      </c>
      <c r="AK3" s="30" t="s">
        <v>339</v>
      </c>
      <c r="AL3" s="30" t="s">
        <v>341</v>
      </c>
      <c r="AM3" s="30" t="s">
        <v>341</v>
      </c>
      <c r="AN3" s="30" t="s">
        <v>342</v>
      </c>
      <c r="AO3" s="30" t="s">
        <v>343</v>
      </c>
      <c r="AP3" s="30" t="s">
        <v>337</v>
      </c>
      <c r="AQ3" s="30" t="s">
        <v>344</v>
      </c>
      <c r="AR3" s="30" t="s">
        <v>345</v>
      </c>
      <c r="AS3" s="47" t="str">
        <f>+LEFT(AN3,1)</f>
        <v>0</v>
      </c>
    </row>
    <row r="4" spans="1:45">
      <c r="A4" s="30" t="s">
        <v>330</v>
      </c>
      <c r="B4" s="30" t="s">
        <v>331</v>
      </c>
      <c r="C4" s="30" t="s">
        <v>332</v>
      </c>
      <c r="D4" s="30" t="s">
        <v>346</v>
      </c>
      <c r="E4" s="30" t="s">
        <v>334</v>
      </c>
      <c r="F4" s="30" t="s">
        <v>335</v>
      </c>
      <c r="G4" s="30" t="s">
        <v>335</v>
      </c>
      <c r="H4" s="30" t="s">
        <v>347</v>
      </c>
      <c r="I4" s="30" t="s">
        <v>348</v>
      </c>
      <c r="J4" s="40">
        <v>5000000</v>
      </c>
      <c r="K4" s="40">
        <v>5000000</v>
      </c>
      <c r="L4" s="40">
        <v>5000000</v>
      </c>
      <c r="M4" s="40">
        <v>0</v>
      </c>
      <c r="N4" s="40">
        <v>0</v>
      </c>
      <c r="O4" s="40">
        <v>0</v>
      </c>
      <c r="P4" s="40">
        <v>2629163.37</v>
      </c>
      <c r="Q4" s="40">
        <v>2629163.37</v>
      </c>
      <c r="R4" s="40">
        <v>247168.92</v>
      </c>
      <c r="S4" s="40">
        <v>2629163.37</v>
      </c>
      <c r="T4" s="40">
        <v>2629163.37</v>
      </c>
      <c r="U4" s="40">
        <v>2370836.63</v>
      </c>
      <c r="V4" s="40">
        <v>2370836.63</v>
      </c>
      <c r="W4" s="40">
        <v>2370836.63</v>
      </c>
      <c r="X4" s="40">
        <v>2370836.63</v>
      </c>
      <c r="Y4" s="40">
        <v>0</v>
      </c>
      <c r="Z4" s="40">
        <v>0</v>
      </c>
      <c r="AA4" s="40">
        <v>0</v>
      </c>
      <c r="AB4" s="40">
        <v>0</v>
      </c>
      <c r="AC4" s="40">
        <v>0</v>
      </c>
      <c r="AD4" s="30" t="s">
        <v>338</v>
      </c>
      <c r="AE4" s="30" t="s">
        <v>339</v>
      </c>
      <c r="AF4" s="30" t="s">
        <v>349</v>
      </c>
      <c r="AG4" s="30" t="s">
        <v>350</v>
      </c>
      <c r="AH4" s="30" t="s">
        <v>341</v>
      </c>
      <c r="AI4" s="30" t="s">
        <v>341</v>
      </c>
      <c r="AJ4" s="30" t="s">
        <v>341</v>
      </c>
      <c r="AK4" s="30" t="s">
        <v>339</v>
      </c>
      <c r="AL4" s="30" t="s">
        <v>341</v>
      </c>
      <c r="AM4" s="30" t="s">
        <v>341</v>
      </c>
      <c r="AN4" s="30" t="s">
        <v>342</v>
      </c>
      <c r="AO4" s="30" t="s">
        <v>351</v>
      </c>
      <c r="AP4" s="30" t="s">
        <v>348</v>
      </c>
      <c r="AQ4" s="30" t="s">
        <v>344</v>
      </c>
      <c r="AR4" s="30" t="s">
        <v>345</v>
      </c>
      <c r="AS4" s="47" t="str">
        <f t="shared" ref="AS4:AS67" si="0">+LEFT(AN4,1)</f>
        <v>0</v>
      </c>
    </row>
    <row r="5" spans="1:45">
      <c r="A5" s="30" t="s">
        <v>330</v>
      </c>
      <c r="B5" s="30" t="s">
        <v>331</v>
      </c>
      <c r="C5" s="30" t="s">
        <v>332</v>
      </c>
      <c r="D5" s="30" t="s">
        <v>352</v>
      </c>
      <c r="E5" s="30" t="s">
        <v>334</v>
      </c>
      <c r="F5" s="30" t="s">
        <v>335</v>
      </c>
      <c r="G5" s="30" t="s">
        <v>335</v>
      </c>
      <c r="H5" s="30" t="s">
        <v>353</v>
      </c>
      <c r="I5" s="30" t="s">
        <v>354</v>
      </c>
      <c r="J5" s="40">
        <v>276664811</v>
      </c>
      <c r="K5" s="40">
        <v>276664811</v>
      </c>
      <c r="L5" s="40">
        <v>276664811</v>
      </c>
      <c r="M5" s="40">
        <v>0</v>
      </c>
      <c r="N5" s="40">
        <v>0</v>
      </c>
      <c r="O5" s="40">
        <v>0</v>
      </c>
      <c r="P5" s="40">
        <v>88413160.25</v>
      </c>
      <c r="Q5" s="40">
        <v>88413160.25</v>
      </c>
      <c r="R5" s="40">
        <v>14615763.17</v>
      </c>
      <c r="S5" s="40">
        <v>88413160.25</v>
      </c>
      <c r="T5" s="40">
        <v>88413160.25</v>
      </c>
      <c r="U5" s="40">
        <v>188251650.75</v>
      </c>
      <c r="V5" s="40">
        <v>188251650.75</v>
      </c>
      <c r="W5" s="40">
        <v>188251650.75</v>
      </c>
      <c r="X5" s="40">
        <v>188251650.75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30" t="s">
        <v>338</v>
      </c>
      <c r="AE5" s="30" t="s">
        <v>339</v>
      </c>
      <c r="AF5" s="30" t="s">
        <v>355</v>
      </c>
      <c r="AG5" s="30" t="s">
        <v>356</v>
      </c>
      <c r="AH5" s="30" t="s">
        <v>341</v>
      </c>
      <c r="AI5" s="30" t="s">
        <v>341</v>
      </c>
      <c r="AJ5" s="30" t="s">
        <v>341</v>
      </c>
      <c r="AK5" s="30" t="s">
        <v>339</v>
      </c>
      <c r="AL5" s="30" t="s">
        <v>341</v>
      </c>
      <c r="AM5" s="30" t="s">
        <v>341</v>
      </c>
      <c r="AN5" s="30" t="s">
        <v>342</v>
      </c>
      <c r="AO5" s="30" t="s">
        <v>357</v>
      </c>
      <c r="AP5" s="30" t="s">
        <v>354</v>
      </c>
      <c r="AQ5" s="30" t="s">
        <v>344</v>
      </c>
      <c r="AR5" s="30" t="s">
        <v>345</v>
      </c>
      <c r="AS5" s="47" t="str">
        <f t="shared" si="0"/>
        <v>0</v>
      </c>
    </row>
    <row r="6" spans="1:45">
      <c r="A6" s="30" t="s">
        <v>330</v>
      </c>
      <c r="B6" s="30" t="s">
        <v>331</v>
      </c>
      <c r="C6" s="30" t="s">
        <v>332</v>
      </c>
      <c r="D6" s="30" t="s">
        <v>358</v>
      </c>
      <c r="E6" s="30" t="s">
        <v>334</v>
      </c>
      <c r="F6" s="30" t="s">
        <v>335</v>
      </c>
      <c r="G6" s="30" t="s">
        <v>335</v>
      </c>
      <c r="H6" s="30" t="s">
        <v>359</v>
      </c>
      <c r="I6" s="30" t="s">
        <v>360</v>
      </c>
      <c r="J6" s="40">
        <v>262980467</v>
      </c>
      <c r="K6" s="40">
        <v>262980467</v>
      </c>
      <c r="L6" s="40">
        <v>262980467</v>
      </c>
      <c r="M6" s="40">
        <v>0</v>
      </c>
      <c r="N6" s="40">
        <v>0</v>
      </c>
      <c r="O6" s="40">
        <v>0</v>
      </c>
      <c r="P6" s="40">
        <v>97026426.659999996</v>
      </c>
      <c r="Q6" s="40">
        <v>97026426.659999996</v>
      </c>
      <c r="R6" s="40">
        <v>15354011.23</v>
      </c>
      <c r="S6" s="40">
        <v>97026426.659999996</v>
      </c>
      <c r="T6" s="40">
        <v>97026426.659999996</v>
      </c>
      <c r="U6" s="40">
        <v>165954040.34</v>
      </c>
      <c r="V6" s="40">
        <v>165954040.34</v>
      </c>
      <c r="W6" s="40">
        <v>165954040.34</v>
      </c>
      <c r="X6" s="40">
        <v>165954040.34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30" t="s">
        <v>338</v>
      </c>
      <c r="AE6" s="30" t="s">
        <v>339</v>
      </c>
      <c r="AF6" s="30" t="s">
        <v>355</v>
      </c>
      <c r="AG6" s="30" t="s">
        <v>361</v>
      </c>
      <c r="AH6" s="30" t="s">
        <v>341</v>
      </c>
      <c r="AI6" s="30" t="s">
        <v>341</v>
      </c>
      <c r="AJ6" s="30" t="s">
        <v>341</v>
      </c>
      <c r="AK6" s="30" t="s">
        <v>339</v>
      </c>
      <c r="AL6" s="30" t="s">
        <v>341</v>
      </c>
      <c r="AM6" s="30" t="s">
        <v>341</v>
      </c>
      <c r="AN6" s="30" t="s">
        <v>342</v>
      </c>
      <c r="AO6" s="30" t="s">
        <v>357</v>
      </c>
      <c r="AP6" s="30" t="s">
        <v>360</v>
      </c>
      <c r="AQ6" s="30" t="s">
        <v>344</v>
      </c>
      <c r="AR6" s="30" t="s">
        <v>345</v>
      </c>
      <c r="AS6" s="47" t="str">
        <f t="shared" si="0"/>
        <v>0</v>
      </c>
    </row>
    <row r="7" spans="1:45">
      <c r="A7" s="30" t="s">
        <v>330</v>
      </c>
      <c r="B7" s="30" t="s">
        <v>331</v>
      </c>
      <c r="C7" s="30" t="s">
        <v>332</v>
      </c>
      <c r="D7" s="30" t="s">
        <v>362</v>
      </c>
      <c r="E7" s="30" t="s">
        <v>334</v>
      </c>
      <c r="F7" s="30" t="s">
        <v>335</v>
      </c>
      <c r="G7" s="30" t="s">
        <v>335</v>
      </c>
      <c r="H7" s="30" t="s">
        <v>363</v>
      </c>
      <c r="I7" s="30" t="s">
        <v>363</v>
      </c>
      <c r="J7" s="40">
        <v>128963620</v>
      </c>
      <c r="K7" s="40">
        <v>128963620</v>
      </c>
      <c r="L7" s="40">
        <v>128963620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128963620</v>
      </c>
      <c r="V7" s="40">
        <v>128963620</v>
      </c>
      <c r="W7" s="40">
        <v>128963620</v>
      </c>
      <c r="X7" s="40">
        <v>128963620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30" t="s">
        <v>338</v>
      </c>
      <c r="AE7" s="30" t="s">
        <v>339</v>
      </c>
      <c r="AF7" s="30" t="s">
        <v>355</v>
      </c>
      <c r="AG7" s="30" t="s">
        <v>364</v>
      </c>
      <c r="AH7" s="30" t="s">
        <v>341</v>
      </c>
      <c r="AI7" s="30" t="s">
        <v>341</v>
      </c>
      <c r="AJ7" s="30" t="s">
        <v>341</v>
      </c>
      <c r="AK7" s="30" t="s">
        <v>339</v>
      </c>
      <c r="AL7" s="30" t="s">
        <v>341</v>
      </c>
      <c r="AM7" s="30" t="s">
        <v>341</v>
      </c>
      <c r="AN7" s="30" t="s">
        <v>342</v>
      </c>
      <c r="AO7" s="30" t="s">
        <v>357</v>
      </c>
      <c r="AP7" s="30" t="s">
        <v>363</v>
      </c>
      <c r="AQ7" s="30" t="s">
        <v>344</v>
      </c>
      <c r="AR7" s="30" t="s">
        <v>345</v>
      </c>
      <c r="AS7" s="47" t="str">
        <f t="shared" si="0"/>
        <v>0</v>
      </c>
    </row>
    <row r="8" spans="1:45">
      <c r="A8" s="30" t="s">
        <v>330</v>
      </c>
      <c r="B8" s="30" t="s">
        <v>331</v>
      </c>
      <c r="C8" s="30" t="s">
        <v>332</v>
      </c>
      <c r="D8" s="30" t="s">
        <v>365</v>
      </c>
      <c r="E8" s="30" t="s">
        <v>334</v>
      </c>
      <c r="F8" s="30" t="s">
        <v>335</v>
      </c>
      <c r="G8" s="30" t="s">
        <v>335</v>
      </c>
      <c r="H8" s="30" t="s">
        <v>366</v>
      </c>
      <c r="I8" s="30" t="s">
        <v>366</v>
      </c>
      <c r="J8" s="40">
        <v>119460200</v>
      </c>
      <c r="K8" s="40">
        <v>95952200</v>
      </c>
      <c r="L8" s="40">
        <v>95952200</v>
      </c>
      <c r="M8" s="40">
        <v>0</v>
      </c>
      <c r="N8" s="40">
        <v>6380713.5599999996</v>
      </c>
      <c r="O8" s="40">
        <v>0</v>
      </c>
      <c r="P8" s="40">
        <v>87365323.670000002</v>
      </c>
      <c r="Q8" s="40">
        <v>87365323.670000002</v>
      </c>
      <c r="R8" s="40">
        <v>0</v>
      </c>
      <c r="S8" s="40">
        <v>93746037.230000004</v>
      </c>
      <c r="T8" s="40">
        <v>93746037.230000004</v>
      </c>
      <c r="U8" s="40">
        <v>2206162.77</v>
      </c>
      <c r="V8" s="40">
        <v>2206162.77</v>
      </c>
      <c r="W8" s="40">
        <v>2206162.77</v>
      </c>
      <c r="X8" s="40">
        <v>2206162.77</v>
      </c>
      <c r="Y8" s="40">
        <v>0</v>
      </c>
      <c r="Z8" s="40">
        <v>0</v>
      </c>
      <c r="AA8" s="40">
        <v>0</v>
      </c>
      <c r="AB8" s="40">
        <v>-23508000</v>
      </c>
      <c r="AC8" s="40">
        <v>0</v>
      </c>
      <c r="AD8" s="30" t="s">
        <v>338</v>
      </c>
      <c r="AE8" s="30" t="s">
        <v>339</v>
      </c>
      <c r="AF8" s="30" t="s">
        <v>355</v>
      </c>
      <c r="AG8" s="30" t="s">
        <v>367</v>
      </c>
      <c r="AH8" s="30" t="s">
        <v>341</v>
      </c>
      <c r="AI8" s="30" t="s">
        <v>341</v>
      </c>
      <c r="AJ8" s="30" t="s">
        <v>341</v>
      </c>
      <c r="AK8" s="30" t="s">
        <v>339</v>
      </c>
      <c r="AL8" s="30" t="s">
        <v>341</v>
      </c>
      <c r="AM8" s="30" t="s">
        <v>341</v>
      </c>
      <c r="AN8" s="30" t="s">
        <v>342</v>
      </c>
      <c r="AO8" s="30" t="s">
        <v>357</v>
      </c>
      <c r="AP8" s="30" t="s">
        <v>366</v>
      </c>
      <c r="AQ8" s="30" t="s">
        <v>344</v>
      </c>
      <c r="AR8" s="30" t="s">
        <v>345</v>
      </c>
      <c r="AS8" s="47" t="str">
        <f t="shared" si="0"/>
        <v>0</v>
      </c>
    </row>
    <row r="9" spans="1:45">
      <c r="A9" s="30" t="s">
        <v>330</v>
      </c>
      <c r="B9" s="30" t="s">
        <v>331</v>
      </c>
      <c r="C9" s="30" t="s">
        <v>332</v>
      </c>
      <c r="D9" s="30" t="s">
        <v>368</v>
      </c>
      <c r="E9" s="30" t="s">
        <v>334</v>
      </c>
      <c r="F9" s="30" t="s">
        <v>335</v>
      </c>
      <c r="G9" s="30" t="s">
        <v>335</v>
      </c>
      <c r="H9" s="30" t="s">
        <v>369</v>
      </c>
      <c r="I9" s="30" t="s">
        <v>370</v>
      </c>
      <c r="J9" s="40">
        <v>144186996</v>
      </c>
      <c r="K9" s="40">
        <v>144186996</v>
      </c>
      <c r="L9" s="40">
        <v>141686996</v>
      </c>
      <c r="M9" s="40">
        <v>0</v>
      </c>
      <c r="N9" s="40">
        <v>0</v>
      </c>
      <c r="O9" s="40">
        <v>0</v>
      </c>
      <c r="P9" s="40">
        <v>54038986.149999999</v>
      </c>
      <c r="Q9" s="40">
        <v>54038986.149999999</v>
      </c>
      <c r="R9" s="40">
        <v>7719969.1799999997</v>
      </c>
      <c r="S9" s="40">
        <v>54038986.149999999</v>
      </c>
      <c r="T9" s="40">
        <v>54038986.149999999</v>
      </c>
      <c r="U9" s="40">
        <v>87648009.849999994</v>
      </c>
      <c r="V9" s="40">
        <v>90148009.849999994</v>
      </c>
      <c r="W9" s="40">
        <v>90148009.849999994</v>
      </c>
      <c r="X9" s="40">
        <v>90148009.849999994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30" t="s">
        <v>338</v>
      </c>
      <c r="AE9" s="30" t="s">
        <v>339</v>
      </c>
      <c r="AF9" s="30" t="s">
        <v>355</v>
      </c>
      <c r="AG9" s="30" t="s">
        <v>371</v>
      </c>
      <c r="AH9" s="30" t="s">
        <v>341</v>
      </c>
      <c r="AI9" s="30" t="s">
        <v>341</v>
      </c>
      <c r="AJ9" s="30" t="s">
        <v>341</v>
      </c>
      <c r="AK9" s="30" t="s">
        <v>339</v>
      </c>
      <c r="AL9" s="30" t="s">
        <v>341</v>
      </c>
      <c r="AM9" s="30" t="s">
        <v>341</v>
      </c>
      <c r="AN9" s="30" t="s">
        <v>342</v>
      </c>
      <c r="AO9" s="30" t="s">
        <v>357</v>
      </c>
      <c r="AP9" s="30" t="s">
        <v>370</v>
      </c>
      <c r="AQ9" s="30" t="s">
        <v>344</v>
      </c>
      <c r="AR9" s="30" t="s">
        <v>345</v>
      </c>
      <c r="AS9" s="47" t="str">
        <f t="shared" si="0"/>
        <v>0</v>
      </c>
    </row>
    <row r="10" spans="1:45">
      <c r="A10" s="30" t="s">
        <v>330</v>
      </c>
      <c r="B10" s="30" t="s">
        <v>331</v>
      </c>
      <c r="C10" s="30" t="s">
        <v>332</v>
      </c>
      <c r="D10" s="30" t="s">
        <v>372</v>
      </c>
      <c r="E10" s="30" t="s">
        <v>334</v>
      </c>
      <c r="F10" s="30" t="s">
        <v>373</v>
      </c>
      <c r="G10" s="30" t="s">
        <v>335</v>
      </c>
      <c r="H10" s="30" t="s">
        <v>374</v>
      </c>
      <c r="I10" s="30" t="s">
        <v>375</v>
      </c>
      <c r="J10" s="40">
        <v>143206901</v>
      </c>
      <c r="K10" s="40">
        <v>143206901</v>
      </c>
      <c r="L10" s="40">
        <v>143206901</v>
      </c>
      <c r="M10" s="40">
        <v>0</v>
      </c>
      <c r="N10" s="40">
        <v>80756410</v>
      </c>
      <c r="O10" s="40">
        <v>0</v>
      </c>
      <c r="P10" s="40">
        <v>62450491</v>
      </c>
      <c r="Q10" s="40">
        <v>62450491</v>
      </c>
      <c r="R10" s="40">
        <v>8665860</v>
      </c>
      <c r="S10" s="40">
        <v>143206901</v>
      </c>
      <c r="T10" s="40">
        <v>143206901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30" t="s">
        <v>338</v>
      </c>
      <c r="AE10" s="30" t="s">
        <v>339</v>
      </c>
      <c r="AF10" s="30" t="s">
        <v>376</v>
      </c>
      <c r="AG10" s="30" t="s">
        <v>377</v>
      </c>
      <c r="AH10" s="30" t="s">
        <v>378</v>
      </c>
      <c r="AI10" s="30" t="s">
        <v>341</v>
      </c>
      <c r="AJ10" s="30" t="s">
        <v>341</v>
      </c>
      <c r="AK10" s="30" t="s">
        <v>339</v>
      </c>
      <c r="AL10" s="30" t="s">
        <v>379</v>
      </c>
      <c r="AM10" s="30" t="s">
        <v>380</v>
      </c>
      <c r="AN10" s="30" t="s">
        <v>342</v>
      </c>
      <c r="AO10" s="30" t="s">
        <v>381</v>
      </c>
      <c r="AP10" s="30" t="s">
        <v>382</v>
      </c>
      <c r="AQ10" s="30" t="s">
        <v>344</v>
      </c>
      <c r="AR10" s="30" t="s">
        <v>345</v>
      </c>
      <c r="AS10" s="47" t="str">
        <f t="shared" si="0"/>
        <v>0</v>
      </c>
    </row>
    <row r="11" spans="1:45">
      <c r="A11" s="30" t="s">
        <v>330</v>
      </c>
      <c r="B11" s="30" t="s">
        <v>331</v>
      </c>
      <c r="C11" s="30" t="s">
        <v>332</v>
      </c>
      <c r="D11" s="30" t="s">
        <v>383</v>
      </c>
      <c r="E11" s="30" t="s">
        <v>334</v>
      </c>
      <c r="F11" s="30" t="s">
        <v>373</v>
      </c>
      <c r="G11" s="30" t="s">
        <v>335</v>
      </c>
      <c r="H11" s="30" t="s">
        <v>384</v>
      </c>
      <c r="I11" s="30" t="s">
        <v>385</v>
      </c>
      <c r="J11" s="40">
        <v>7740914</v>
      </c>
      <c r="K11" s="40">
        <v>7740914</v>
      </c>
      <c r="L11" s="40">
        <v>7740914</v>
      </c>
      <c r="M11" s="40">
        <v>0</v>
      </c>
      <c r="N11" s="40">
        <v>4369591</v>
      </c>
      <c r="O11" s="40">
        <v>0</v>
      </c>
      <c r="P11" s="40">
        <v>3371323</v>
      </c>
      <c r="Q11" s="40">
        <v>3371323</v>
      </c>
      <c r="R11" s="40">
        <v>467370</v>
      </c>
      <c r="S11" s="40">
        <v>7740914</v>
      </c>
      <c r="T11" s="40">
        <v>7740914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30" t="s">
        <v>338</v>
      </c>
      <c r="AE11" s="30" t="s">
        <v>339</v>
      </c>
      <c r="AF11" s="30" t="s">
        <v>376</v>
      </c>
      <c r="AG11" s="30" t="s">
        <v>386</v>
      </c>
      <c r="AH11" s="30" t="s">
        <v>378</v>
      </c>
      <c r="AI11" s="30" t="s">
        <v>341</v>
      </c>
      <c r="AJ11" s="30" t="s">
        <v>341</v>
      </c>
      <c r="AK11" s="30" t="s">
        <v>339</v>
      </c>
      <c r="AL11" s="30" t="s">
        <v>387</v>
      </c>
      <c r="AM11" s="30" t="s">
        <v>388</v>
      </c>
      <c r="AN11" s="30" t="s">
        <v>342</v>
      </c>
      <c r="AO11" s="30" t="s">
        <v>381</v>
      </c>
      <c r="AP11" s="30" t="s">
        <v>389</v>
      </c>
      <c r="AQ11" s="30" t="s">
        <v>344</v>
      </c>
      <c r="AR11" s="30" t="s">
        <v>345</v>
      </c>
      <c r="AS11" s="47" t="str">
        <f t="shared" si="0"/>
        <v>0</v>
      </c>
    </row>
    <row r="12" spans="1:45">
      <c r="A12" s="30" t="s">
        <v>330</v>
      </c>
      <c r="B12" s="30" t="s">
        <v>331</v>
      </c>
      <c r="C12" s="30" t="s">
        <v>332</v>
      </c>
      <c r="D12" s="30" t="s">
        <v>390</v>
      </c>
      <c r="E12" s="30" t="s">
        <v>334</v>
      </c>
      <c r="F12" s="30" t="s">
        <v>373</v>
      </c>
      <c r="G12" s="30" t="s">
        <v>335</v>
      </c>
      <c r="H12" s="30" t="s">
        <v>391</v>
      </c>
      <c r="I12" s="30" t="s">
        <v>392</v>
      </c>
      <c r="J12" s="40">
        <v>83911503</v>
      </c>
      <c r="K12" s="40">
        <v>83911503</v>
      </c>
      <c r="L12" s="40">
        <v>83911503</v>
      </c>
      <c r="M12" s="40">
        <v>0</v>
      </c>
      <c r="N12" s="40">
        <v>47668936</v>
      </c>
      <c r="O12" s="40">
        <v>0</v>
      </c>
      <c r="P12" s="40">
        <v>36242567</v>
      </c>
      <c r="Q12" s="40">
        <v>36242567</v>
      </c>
      <c r="R12" s="40">
        <v>5071166</v>
      </c>
      <c r="S12" s="40">
        <v>83911503</v>
      </c>
      <c r="T12" s="40">
        <v>83911503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30" t="s">
        <v>338</v>
      </c>
      <c r="AE12" s="30" t="s">
        <v>339</v>
      </c>
      <c r="AF12" s="30" t="s">
        <v>393</v>
      </c>
      <c r="AG12" s="30" t="s">
        <v>394</v>
      </c>
      <c r="AH12" s="30" t="s">
        <v>378</v>
      </c>
      <c r="AI12" s="30" t="s">
        <v>341</v>
      </c>
      <c r="AJ12" s="30" t="s">
        <v>341</v>
      </c>
      <c r="AK12" s="30" t="s">
        <v>339</v>
      </c>
      <c r="AL12" s="30" t="s">
        <v>395</v>
      </c>
      <c r="AM12" s="30" t="s">
        <v>396</v>
      </c>
      <c r="AN12" s="30" t="s">
        <v>342</v>
      </c>
      <c r="AO12" s="30" t="s">
        <v>397</v>
      </c>
      <c r="AP12" s="30" t="s">
        <v>398</v>
      </c>
      <c r="AQ12" s="30" t="s">
        <v>344</v>
      </c>
      <c r="AR12" s="30" t="s">
        <v>345</v>
      </c>
      <c r="AS12" s="47" t="str">
        <f t="shared" si="0"/>
        <v>0</v>
      </c>
    </row>
    <row r="13" spans="1:45">
      <c r="A13" s="30" t="s">
        <v>330</v>
      </c>
      <c r="B13" s="30" t="s">
        <v>331</v>
      </c>
      <c r="C13" s="30" t="s">
        <v>332</v>
      </c>
      <c r="D13" s="30" t="s">
        <v>399</v>
      </c>
      <c r="E13" s="30" t="s">
        <v>334</v>
      </c>
      <c r="F13" s="30" t="s">
        <v>373</v>
      </c>
      <c r="G13" s="30" t="s">
        <v>335</v>
      </c>
      <c r="H13" s="30" t="s">
        <v>400</v>
      </c>
      <c r="I13" s="30" t="s">
        <v>401</v>
      </c>
      <c r="J13" s="40">
        <v>46445481</v>
      </c>
      <c r="K13" s="40">
        <v>46445481</v>
      </c>
      <c r="L13" s="40">
        <v>46445481</v>
      </c>
      <c r="M13" s="40">
        <v>0</v>
      </c>
      <c r="N13" s="40">
        <v>26217541</v>
      </c>
      <c r="O13" s="40">
        <v>0</v>
      </c>
      <c r="P13" s="40">
        <v>20227940</v>
      </c>
      <c r="Q13" s="40">
        <v>20227940</v>
      </c>
      <c r="R13" s="40">
        <v>2804232</v>
      </c>
      <c r="S13" s="40">
        <v>46445481</v>
      </c>
      <c r="T13" s="40">
        <v>46445481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30" t="s">
        <v>338</v>
      </c>
      <c r="AE13" s="30" t="s">
        <v>339</v>
      </c>
      <c r="AF13" s="30" t="s">
        <v>393</v>
      </c>
      <c r="AG13" s="30" t="s">
        <v>402</v>
      </c>
      <c r="AH13" s="30" t="s">
        <v>378</v>
      </c>
      <c r="AI13" s="30" t="s">
        <v>341</v>
      </c>
      <c r="AJ13" s="30" t="s">
        <v>341</v>
      </c>
      <c r="AK13" s="30" t="s">
        <v>339</v>
      </c>
      <c r="AL13" s="30" t="s">
        <v>403</v>
      </c>
      <c r="AM13" s="30" t="s">
        <v>404</v>
      </c>
      <c r="AN13" s="30" t="s">
        <v>342</v>
      </c>
      <c r="AO13" s="30" t="s">
        <v>397</v>
      </c>
      <c r="AP13" s="30" t="s">
        <v>405</v>
      </c>
      <c r="AQ13" s="30" t="s">
        <v>344</v>
      </c>
      <c r="AR13" s="30" t="s">
        <v>345</v>
      </c>
      <c r="AS13" s="47" t="str">
        <f t="shared" si="0"/>
        <v>0</v>
      </c>
    </row>
    <row r="14" spans="1:45">
      <c r="A14" s="30" t="s">
        <v>330</v>
      </c>
      <c r="B14" s="30" t="s">
        <v>331</v>
      </c>
      <c r="C14" s="30" t="s">
        <v>332</v>
      </c>
      <c r="D14" s="30" t="s">
        <v>406</v>
      </c>
      <c r="E14" s="30" t="s">
        <v>334</v>
      </c>
      <c r="F14" s="30" t="s">
        <v>373</v>
      </c>
      <c r="G14" s="30" t="s">
        <v>335</v>
      </c>
      <c r="H14" s="30" t="s">
        <v>407</v>
      </c>
      <c r="I14" s="30" t="s">
        <v>408</v>
      </c>
      <c r="J14" s="40">
        <v>23222741</v>
      </c>
      <c r="K14" s="40">
        <v>23222741</v>
      </c>
      <c r="L14" s="40">
        <v>23222741</v>
      </c>
      <c r="M14" s="40">
        <v>0</v>
      </c>
      <c r="N14" s="40">
        <v>13108768</v>
      </c>
      <c r="O14" s="40">
        <v>0</v>
      </c>
      <c r="P14" s="40">
        <v>10113973</v>
      </c>
      <c r="Q14" s="40">
        <v>10113973</v>
      </c>
      <c r="R14" s="40">
        <v>1402116</v>
      </c>
      <c r="S14" s="40">
        <v>23222741</v>
      </c>
      <c r="T14" s="40">
        <v>23222741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30" t="s">
        <v>338</v>
      </c>
      <c r="AE14" s="30" t="s">
        <v>339</v>
      </c>
      <c r="AF14" s="30" t="s">
        <v>393</v>
      </c>
      <c r="AG14" s="30" t="s">
        <v>409</v>
      </c>
      <c r="AH14" s="30" t="s">
        <v>378</v>
      </c>
      <c r="AI14" s="30" t="s">
        <v>341</v>
      </c>
      <c r="AJ14" s="30" t="s">
        <v>341</v>
      </c>
      <c r="AK14" s="30" t="s">
        <v>339</v>
      </c>
      <c r="AL14" s="30" t="s">
        <v>410</v>
      </c>
      <c r="AM14" s="30" t="s">
        <v>411</v>
      </c>
      <c r="AN14" s="30" t="s">
        <v>342</v>
      </c>
      <c r="AO14" s="30" t="s">
        <v>397</v>
      </c>
      <c r="AP14" s="30" t="s">
        <v>412</v>
      </c>
      <c r="AQ14" s="30" t="s">
        <v>344</v>
      </c>
      <c r="AR14" s="30" t="s">
        <v>345</v>
      </c>
      <c r="AS14" s="47" t="str">
        <f t="shared" si="0"/>
        <v>0</v>
      </c>
    </row>
    <row r="15" spans="1:45">
      <c r="A15" s="30" t="s">
        <v>330</v>
      </c>
      <c r="B15" s="30" t="s">
        <v>331</v>
      </c>
      <c r="C15" s="30" t="s">
        <v>332</v>
      </c>
      <c r="D15" s="30" t="s">
        <v>413</v>
      </c>
      <c r="E15" s="30" t="s">
        <v>334</v>
      </c>
      <c r="F15" s="30" t="s">
        <v>373</v>
      </c>
      <c r="G15" s="30" t="s">
        <v>335</v>
      </c>
      <c r="H15" s="30" t="s">
        <v>414</v>
      </c>
      <c r="I15" s="30" t="s">
        <v>415</v>
      </c>
      <c r="J15" s="40">
        <v>129985454</v>
      </c>
      <c r="K15" s="40">
        <v>129985454</v>
      </c>
      <c r="L15" s="40">
        <v>129985454</v>
      </c>
      <c r="M15" s="40">
        <v>0</v>
      </c>
      <c r="N15" s="40">
        <v>46820624.590000004</v>
      </c>
      <c r="O15" s="40">
        <v>0</v>
      </c>
      <c r="P15" s="40">
        <v>53179375.409999996</v>
      </c>
      <c r="Q15" s="40">
        <v>53179375.409999996</v>
      </c>
      <c r="R15" s="40">
        <v>7490550.7999999998</v>
      </c>
      <c r="S15" s="40">
        <v>100000000</v>
      </c>
      <c r="T15" s="40">
        <v>100000000</v>
      </c>
      <c r="U15" s="40">
        <v>29985454</v>
      </c>
      <c r="V15" s="40">
        <v>29985454</v>
      </c>
      <c r="W15" s="40">
        <v>29985454</v>
      </c>
      <c r="X15" s="40">
        <v>29985454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30" t="s">
        <v>338</v>
      </c>
      <c r="AE15" s="30" t="s">
        <v>339</v>
      </c>
      <c r="AF15" s="30" t="s">
        <v>393</v>
      </c>
      <c r="AG15" s="30" t="s">
        <v>416</v>
      </c>
      <c r="AH15" s="30" t="s">
        <v>378</v>
      </c>
      <c r="AI15" s="30" t="s">
        <v>341</v>
      </c>
      <c r="AJ15" s="30" t="s">
        <v>341</v>
      </c>
      <c r="AK15" s="30" t="s">
        <v>339</v>
      </c>
      <c r="AL15" s="30" t="s">
        <v>417</v>
      </c>
      <c r="AM15" s="30" t="s">
        <v>418</v>
      </c>
      <c r="AN15" s="30" t="s">
        <v>342</v>
      </c>
      <c r="AO15" s="30" t="s">
        <v>397</v>
      </c>
      <c r="AP15" s="30" t="s">
        <v>419</v>
      </c>
      <c r="AQ15" s="30" t="s">
        <v>344</v>
      </c>
      <c r="AR15" s="30" t="s">
        <v>345</v>
      </c>
      <c r="AS15" s="47" t="str">
        <f t="shared" si="0"/>
        <v>0</v>
      </c>
    </row>
    <row r="16" spans="1:45">
      <c r="A16" s="30" t="s">
        <v>330</v>
      </c>
      <c r="B16" s="30" t="s">
        <v>331</v>
      </c>
      <c r="C16" s="30" t="s">
        <v>332</v>
      </c>
      <c r="D16" s="30" t="s">
        <v>420</v>
      </c>
      <c r="E16" s="30" t="s">
        <v>334</v>
      </c>
      <c r="F16" s="30" t="s">
        <v>421</v>
      </c>
      <c r="G16" s="30" t="s">
        <v>335</v>
      </c>
      <c r="H16" s="30" t="s">
        <v>422</v>
      </c>
      <c r="I16" s="30" t="s">
        <v>423</v>
      </c>
      <c r="J16" s="40">
        <v>55000000</v>
      </c>
      <c r="K16" s="40">
        <v>55000000</v>
      </c>
      <c r="L16" s="40">
        <v>40450000</v>
      </c>
      <c r="M16" s="40">
        <v>0</v>
      </c>
      <c r="N16" s="40">
        <v>4929474.96</v>
      </c>
      <c r="O16" s="40">
        <v>0</v>
      </c>
      <c r="P16" s="40">
        <v>35520525.039999999</v>
      </c>
      <c r="Q16" s="40">
        <v>35520525.039999999</v>
      </c>
      <c r="R16" s="40">
        <v>0</v>
      </c>
      <c r="S16" s="40">
        <v>40450000</v>
      </c>
      <c r="T16" s="40">
        <v>40450000</v>
      </c>
      <c r="U16" s="40">
        <v>0</v>
      </c>
      <c r="V16" s="40">
        <v>14550000</v>
      </c>
      <c r="W16" s="40">
        <v>14550000</v>
      </c>
      <c r="X16" s="40">
        <v>14550000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30" t="s">
        <v>338</v>
      </c>
      <c r="AE16" s="30" t="s">
        <v>424</v>
      </c>
      <c r="AF16" s="30" t="s">
        <v>425</v>
      </c>
      <c r="AG16" s="30" t="s">
        <v>426</v>
      </c>
      <c r="AH16" s="30" t="s">
        <v>341</v>
      </c>
      <c r="AI16" s="30" t="s">
        <v>341</v>
      </c>
      <c r="AJ16" s="30" t="s">
        <v>341</v>
      </c>
      <c r="AK16" s="30" t="s">
        <v>339</v>
      </c>
      <c r="AL16" s="30" t="s">
        <v>341</v>
      </c>
      <c r="AM16" s="30" t="s">
        <v>341</v>
      </c>
      <c r="AN16" s="30" t="s">
        <v>427</v>
      </c>
      <c r="AO16" s="30" t="s">
        <v>428</v>
      </c>
      <c r="AP16" s="30" t="s">
        <v>423</v>
      </c>
      <c r="AQ16" s="30" t="s">
        <v>344</v>
      </c>
      <c r="AR16" s="30" t="s">
        <v>345</v>
      </c>
      <c r="AS16" s="47" t="str">
        <f t="shared" si="0"/>
        <v>1</v>
      </c>
    </row>
    <row r="17" spans="1:45">
      <c r="A17" s="30" t="s">
        <v>330</v>
      </c>
      <c r="B17" s="30" t="s">
        <v>331</v>
      </c>
      <c r="C17" s="30" t="s">
        <v>332</v>
      </c>
      <c r="D17" s="30" t="s">
        <v>429</v>
      </c>
      <c r="E17" s="30" t="s">
        <v>334</v>
      </c>
      <c r="F17" s="30" t="s">
        <v>421</v>
      </c>
      <c r="G17" s="30" t="s">
        <v>335</v>
      </c>
      <c r="H17" s="30" t="s">
        <v>430</v>
      </c>
      <c r="I17" s="30" t="s">
        <v>431</v>
      </c>
      <c r="J17" s="40">
        <v>17840000</v>
      </c>
      <c r="K17" s="40">
        <v>17840000</v>
      </c>
      <c r="L17" s="40">
        <v>8920000</v>
      </c>
      <c r="M17" s="40">
        <v>0</v>
      </c>
      <c r="N17" s="40">
        <v>3917657.58</v>
      </c>
      <c r="O17" s="40">
        <v>0</v>
      </c>
      <c r="P17" s="40">
        <v>2462032.04</v>
      </c>
      <c r="Q17" s="40">
        <v>2462032.04</v>
      </c>
      <c r="R17" s="40">
        <v>0</v>
      </c>
      <c r="S17" s="40">
        <v>6379689.6200000001</v>
      </c>
      <c r="T17" s="40">
        <v>6379689.6200000001</v>
      </c>
      <c r="U17" s="40">
        <v>2540310.38</v>
      </c>
      <c r="V17" s="40">
        <v>11460310.380000001</v>
      </c>
      <c r="W17" s="40">
        <v>11460310.380000001</v>
      </c>
      <c r="X17" s="40">
        <v>11460310.380000001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30" t="s">
        <v>338</v>
      </c>
      <c r="AE17" s="30" t="s">
        <v>424</v>
      </c>
      <c r="AF17" s="30" t="s">
        <v>425</v>
      </c>
      <c r="AG17" s="30" t="s">
        <v>432</v>
      </c>
      <c r="AH17" s="30" t="s">
        <v>341</v>
      </c>
      <c r="AI17" s="30" t="s">
        <v>341</v>
      </c>
      <c r="AJ17" s="30" t="s">
        <v>341</v>
      </c>
      <c r="AK17" s="30" t="s">
        <v>339</v>
      </c>
      <c r="AL17" s="30" t="s">
        <v>341</v>
      </c>
      <c r="AM17" s="30" t="s">
        <v>341</v>
      </c>
      <c r="AN17" s="30" t="s">
        <v>427</v>
      </c>
      <c r="AO17" s="30" t="s">
        <v>428</v>
      </c>
      <c r="AP17" s="30" t="s">
        <v>431</v>
      </c>
      <c r="AQ17" s="30" t="s">
        <v>344</v>
      </c>
      <c r="AR17" s="30" t="s">
        <v>345</v>
      </c>
      <c r="AS17" s="47" t="str">
        <f t="shared" si="0"/>
        <v>1</v>
      </c>
    </row>
    <row r="18" spans="1:45">
      <c r="A18" s="30" t="s">
        <v>330</v>
      </c>
      <c r="B18" s="30" t="s">
        <v>331</v>
      </c>
      <c r="C18" s="30" t="s">
        <v>332</v>
      </c>
      <c r="D18" s="30" t="s">
        <v>433</v>
      </c>
      <c r="E18" s="30" t="s">
        <v>334</v>
      </c>
      <c r="F18" s="30" t="s">
        <v>421</v>
      </c>
      <c r="G18" s="30" t="s">
        <v>335</v>
      </c>
      <c r="H18" s="30" t="s">
        <v>434</v>
      </c>
      <c r="I18" s="30" t="s">
        <v>435</v>
      </c>
      <c r="J18" s="40">
        <v>70512000</v>
      </c>
      <c r="K18" s="40">
        <v>76512000</v>
      </c>
      <c r="L18" s="40">
        <v>52028000</v>
      </c>
      <c r="M18" s="40">
        <v>0</v>
      </c>
      <c r="N18" s="40">
        <v>11229836</v>
      </c>
      <c r="O18" s="40">
        <v>0</v>
      </c>
      <c r="P18" s="40">
        <v>34798164</v>
      </c>
      <c r="Q18" s="40">
        <v>31615466</v>
      </c>
      <c r="R18" s="40">
        <v>3745692</v>
      </c>
      <c r="S18" s="40">
        <v>46028000</v>
      </c>
      <c r="T18" s="40">
        <v>46028000</v>
      </c>
      <c r="U18" s="40">
        <v>6000000</v>
      </c>
      <c r="V18" s="40">
        <v>30484000</v>
      </c>
      <c r="W18" s="40">
        <v>30484000</v>
      </c>
      <c r="X18" s="40">
        <v>30484000</v>
      </c>
      <c r="Y18" s="40">
        <v>0</v>
      </c>
      <c r="Z18" s="40">
        <v>0</v>
      </c>
      <c r="AA18" s="40">
        <v>0</v>
      </c>
      <c r="AB18" s="40">
        <v>0</v>
      </c>
      <c r="AC18" s="40">
        <v>6000000</v>
      </c>
      <c r="AD18" s="30" t="s">
        <v>338</v>
      </c>
      <c r="AE18" s="30" t="s">
        <v>424</v>
      </c>
      <c r="AF18" s="30" t="s">
        <v>436</v>
      </c>
      <c r="AG18" s="30" t="s">
        <v>437</v>
      </c>
      <c r="AH18" s="30" t="s">
        <v>341</v>
      </c>
      <c r="AI18" s="30" t="s">
        <v>341</v>
      </c>
      <c r="AJ18" s="30" t="s">
        <v>341</v>
      </c>
      <c r="AK18" s="30" t="s">
        <v>339</v>
      </c>
      <c r="AL18" s="30" t="s">
        <v>341</v>
      </c>
      <c r="AM18" s="30" t="s">
        <v>341</v>
      </c>
      <c r="AN18" s="30" t="s">
        <v>427</v>
      </c>
      <c r="AO18" s="30" t="s">
        <v>438</v>
      </c>
      <c r="AP18" s="30" t="s">
        <v>435</v>
      </c>
      <c r="AQ18" s="30" t="s">
        <v>344</v>
      </c>
      <c r="AR18" s="30" t="s">
        <v>345</v>
      </c>
      <c r="AS18" s="47" t="str">
        <f t="shared" si="0"/>
        <v>1</v>
      </c>
    </row>
    <row r="19" spans="1:45">
      <c r="A19" s="30" t="s">
        <v>330</v>
      </c>
      <c r="B19" s="30" t="s">
        <v>331</v>
      </c>
      <c r="C19" s="30" t="s">
        <v>332</v>
      </c>
      <c r="D19" s="30" t="s">
        <v>439</v>
      </c>
      <c r="E19" s="30" t="s">
        <v>334</v>
      </c>
      <c r="F19" s="30" t="s">
        <v>421</v>
      </c>
      <c r="G19" s="30" t="s">
        <v>335</v>
      </c>
      <c r="H19" s="30" t="s">
        <v>440</v>
      </c>
      <c r="I19" s="30" t="s">
        <v>441</v>
      </c>
      <c r="J19" s="40">
        <v>6219200</v>
      </c>
      <c r="K19" s="40">
        <v>8219200</v>
      </c>
      <c r="L19" s="40">
        <v>6109600</v>
      </c>
      <c r="M19" s="40">
        <v>0</v>
      </c>
      <c r="N19" s="40">
        <v>3638155</v>
      </c>
      <c r="O19" s="40">
        <v>0</v>
      </c>
      <c r="P19" s="40">
        <v>2471445</v>
      </c>
      <c r="Q19" s="40">
        <v>2471445</v>
      </c>
      <c r="R19" s="40">
        <v>417240</v>
      </c>
      <c r="S19" s="40">
        <v>6109600</v>
      </c>
      <c r="T19" s="40">
        <v>6109600</v>
      </c>
      <c r="U19" s="40">
        <v>0</v>
      </c>
      <c r="V19" s="40">
        <v>2109600</v>
      </c>
      <c r="W19" s="40">
        <v>2109600</v>
      </c>
      <c r="X19" s="40">
        <v>2109600</v>
      </c>
      <c r="Y19" s="40">
        <v>0</v>
      </c>
      <c r="Z19" s="40">
        <v>0</v>
      </c>
      <c r="AA19" s="40">
        <v>0</v>
      </c>
      <c r="AB19" s="40">
        <v>0</v>
      </c>
      <c r="AC19" s="40">
        <v>2000000</v>
      </c>
      <c r="AD19" s="30" t="s">
        <v>338</v>
      </c>
      <c r="AE19" s="30" t="s">
        <v>424</v>
      </c>
      <c r="AF19" s="30" t="s">
        <v>436</v>
      </c>
      <c r="AG19" s="30" t="s">
        <v>442</v>
      </c>
      <c r="AH19" s="30" t="s">
        <v>341</v>
      </c>
      <c r="AI19" s="30" t="s">
        <v>341</v>
      </c>
      <c r="AJ19" s="30" t="s">
        <v>341</v>
      </c>
      <c r="AK19" s="30" t="s">
        <v>339</v>
      </c>
      <c r="AL19" s="30" t="s">
        <v>341</v>
      </c>
      <c r="AM19" s="30" t="s">
        <v>341</v>
      </c>
      <c r="AN19" s="30" t="s">
        <v>427</v>
      </c>
      <c r="AO19" s="30" t="s">
        <v>438</v>
      </c>
      <c r="AP19" s="30" t="s">
        <v>441</v>
      </c>
      <c r="AQ19" s="30" t="s">
        <v>344</v>
      </c>
      <c r="AR19" s="30" t="s">
        <v>345</v>
      </c>
      <c r="AS19" s="47" t="str">
        <f t="shared" si="0"/>
        <v>1</v>
      </c>
    </row>
    <row r="20" spans="1:45">
      <c r="A20" s="30" t="s">
        <v>330</v>
      </c>
      <c r="B20" s="30" t="s">
        <v>331</v>
      </c>
      <c r="C20" s="30" t="s">
        <v>332</v>
      </c>
      <c r="D20" s="30" t="s">
        <v>443</v>
      </c>
      <c r="E20" s="30" t="s">
        <v>334</v>
      </c>
      <c r="F20" s="30" t="s">
        <v>421</v>
      </c>
      <c r="G20" s="30" t="s">
        <v>335</v>
      </c>
      <c r="H20" s="30" t="s">
        <v>444</v>
      </c>
      <c r="I20" s="30" t="s">
        <v>444</v>
      </c>
      <c r="J20" s="40">
        <v>200000</v>
      </c>
      <c r="K20" s="40">
        <v>200000</v>
      </c>
      <c r="L20" s="40">
        <v>100000</v>
      </c>
      <c r="M20" s="40">
        <v>0</v>
      </c>
      <c r="N20" s="40">
        <v>75004.399999999994</v>
      </c>
      <c r="O20" s="40">
        <v>0</v>
      </c>
      <c r="P20" s="40">
        <v>11684.2</v>
      </c>
      <c r="Q20" s="40">
        <v>11684.2</v>
      </c>
      <c r="R20" s="40">
        <v>0</v>
      </c>
      <c r="S20" s="40">
        <v>86688.6</v>
      </c>
      <c r="T20" s="40">
        <v>86688.6</v>
      </c>
      <c r="U20" s="40">
        <v>13311.4</v>
      </c>
      <c r="V20" s="40">
        <v>113311.4</v>
      </c>
      <c r="W20" s="40">
        <v>113311.4</v>
      </c>
      <c r="X20" s="40">
        <v>113311.4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30" t="s">
        <v>338</v>
      </c>
      <c r="AE20" s="30" t="s">
        <v>424</v>
      </c>
      <c r="AF20" s="30" t="s">
        <v>436</v>
      </c>
      <c r="AG20" s="30" t="s">
        <v>445</v>
      </c>
      <c r="AH20" s="30" t="s">
        <v>341</v>
      </c>
      <c r="AI20" s="30" t="s">
        <v>341</v>
      </c>
      <c r="AJ20" s="30" t="s">
        <v>341</v>
      </c>
      <c r="AK20" s="30" t="s">
        <v>339</v>
      </c>
      <c r="AL20" s="30" t="s">
        <v>341</v>
      </c>
      <c r="AM20" s="30" t="s">
        <v>341</v>
      </c>
      <c r="AN20" s="30" t="s">
        <v>427</v>
      </c>
      <c r="AO20" s="30" t="s">
        <v>438</v>
      </c>
      <c r="AP20" s="30" t="s">
        <v>444</v>
      </c>
      <c r="AQ20" s="30" t="s">
        <v>344</v>
      </c>
      <c r="AR20" s="30" t="s">
        <v>345</v>
      </c>
      <c r="AS20" s="47" t="str">
        <f t="shared" si="0"/>
        <v>1</v>
      </c>
    </row>
    <row r="21" spans="1:45">
      <c r="A21" s="30" t="s">
        <v>330</v>
      </c>
      <c r="B21" s="30" t="s">
        <v>331</v>
      </c>
      <c r="C21" s="30" t="s">
        <v>332</v>
      </c>
      <c r="D21" s="30" t="s">
        <v>446</v>
      </c>
      <c r="E21" s="30" t="s">
        <v>334</v>
      </c>
      <c r="F21" s="30" t="s">
        <v>421</v>
      </c>
      <c r="G21" s="30" t="s">
        <v>335</v>
      </c>
      <c r="H21" s="30" t="s">
        <v>447</v>
      </c>
      <c r="I21" s="30" t="s">
        <v>448</v>
      </c>
      <c r="J21" s="40">
        <v>33100000</v>
      </c>
      <c r="K21" s="40">
        <v>33100000</v>
      </c>
      <c r="L21" s="40">
        <v>16550000</v>
      </c>
      <c r="M21" s="40">
        <v>0</v>
      </c>
      <c r="N21" s="40">
        <v>7845039.7599999998</v>
      </c>
      <c r="O21" s="40">
        <v>0</v>
      </c>
      <c r="P21" s="40">
        <v>2024384.59</v>
      </c>
      <c r="Q21" s="40">
        <v>2024384.59</v>
      </c>
      <c r="R21" s="40">
        <v>0</v>
      </c>
      <c r="S21" s="40">
        <v>9869424.3499999996</v>
      </c>
      <c r="T21" s="40">
        <v>9869424.3499999996</v>
      </c>
      <c r="U21" s="40">
        <v>6680575.6500000004</v>
      </c>
      <c r="V21" s="40">
        <v>23230575.649999999</v>
      </c>
      <c r="W21" s="40">
        <v>23230575.649999999</v>
      </c>
      <c r="X21" s="40">
        <v>23230575.649999999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30" t="s">
        <v>338</v>
      </c>
      <c r="AE21" s="30" t="s">
        <v>424</v>
      </c>
      <c r="AF21" s="30" t="s">
        <v>436</v>
      </c>
      <c r="AG21" s="30" t="s">
        <v>449</v>
      </c>
      <c r="AH21" s="30" t="s">
        <v>341</v>
      </c>
      <c r="AI21" s="30" t="s">
        <v>341</v>
      </c>
      <c r="AJ21" s="30" t="s">
        <v>341</v>
      </c>
      <c r="AK21" s="30" t="s">
        <v>339</v>
      </c>
      <c r="AL21" s="30" t="s">
        <v>341</v>
      </c>
      <c r="AM21" s="30" t="s">
        <v>341</v>
      </c>
      <c r="AN21" s="30" t="s">
        <v>427</v>
      </c>
      <c r="AO21" s="30" t="s">
        <v>438</v>
      </c>
      <c r="AP21" s="30" t="s">
        <v>448</v>
      </c>
      <c r="AQ21" s="30" t="s">
        <v>344</v>
      </c>
      <c r="AR21" s="30" t="s">
        <v>345</v>
      </c>
      <c r="AS21" s="47" t="str">
        <f t="shared" si="0"/>
        <v>1</v>
      </c>
    </row>
    <row r="22" spans="1:45">
      <c r="A22" s="30" t="s">
        <v>330</v>
      </c>
      <c r="B22" s="30" t="s">
        <v>331</v>
      </c>
      <c r="C22" s="30" t="s">
        <v>332</v>
      </c>
      <c r="D22" s="30" t="s">
        <v>450</v>
      </c>
      <c r="E22" s="30" t="s">
        <v>334</v>
      </c>
      <c r="F22" s="30" t="s">
        <v>421</v>
      </c>
      <c r="G22" s="30" t="s">
        <v>335</v>
      </c>
      <c r="H22" s="30" t="s">
        <v>451</v>
      </c>
      <c r="I22" s="30" t="s">
        <v>452</v>
      </c>
      <c r="J22" s="40">
        <v>5000000</v>
      </c>
      <c r="K22" s="40">
        <v>5000000</v>
      </c>
      <c r="L22" s="40">
        <v>2500000</v>
      </c>
      <c r="M22" s="40">
        <v>0</v>
      </c>
      <c r="N22" s="40">
        <v>480866.43</v>
      </c>
      <c r="O22" s="40">
        <v>0</v>
      </c>
      <c r="P22" s="40">
        <v>1959902.43</v>
      </c>
      <c r="Q22" s="40">
        <v>1959902.43</v>
      </c>
      <c r="R22" s="40">
        <v>932259</v>
      </c>
      <c r="S22" s="40">
        <v>2440768.86</v>
      </c>
      <c r="T22" s="40">
        <v>2440768.86</v>
      </c>
      <c r="U22" s="40">
        <v>59231.14</v>
      </c>
      <c r="V22" s="40">
        <v>2559231.14</v>
      </c>
      <c r="W22" s="40">
        <v>2559231.14</v>
      </c>
      <c r="X22" s="40">
        <v>2559231.14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30" t="s">
        <v>338</v>
      </c>
      <c r="AE22" s="30" t="s">
        <v>424</v>
      </c>
      <c r="AF22" s="30" t="s">
        <v>436</v>
      </c>
      <c r="AG22" s="30" t="s">
        <v>453</v>
      </c>
      <c r="AH22" s="30" t="s">
        <v>341</v>
      </c>
      <c r="AI22" s="30" t="s">
        <v>341</v>
      </c>
      <c r="AJ22" s="30" t="s">
        <v>341</v>
      </c>
      <c r="AK22" s="30" t="s">
        <v>339</v>
      </c>
      <c r="AL22" s="30" t="s">
        <v>341</v>
      </c>
      <c r="AM22" s="30" t="s">
        <v>341</v>
      </c>
      <c r="AN22" s="30" t="s">
        <v>427</v>
      </c>
      <c r="AO22" s="30" t="s">
        <v>438</v>
      </c>
      <c r="AP22" s="30" t="s">
        <v>452</v>
      </c>
      <c r="AQ22" s="30" t="s">
        <v>344</v>
      </c>
      <c r="AR22" s="30" t="s">
        <v>345</v>
      </c>
      <c r="AS22" s="47" t="str">
        <f t="shared" si="0"/>
        <v>1</v>
      </c>
    </row>
    <row r="23" spans="1:45">
      <c r="A23" s="30" t="s">
        <v>330</v>
      </c>
      <c r="B23" s="30" t="s">
        <v>331</v>
      </c>
      <c r="C23" s="30" t="s">
        <v>332</v>
      </c>
      <c r="D23" s="30" t="s">
        <v>454</v>
      </c>
      <c r="E23" s="30" t="s">
        <v>334</v>
      </c>
      <c r="F23" s="30" t="s">
        <v>421</v>
      </c>
      <c r="G23" s="30" t="s">
        <v>335</v>
      </c>
      <c r="H23" s="30" t="s">
        <v>455</v>
      </c>
      <c r="I23" s="30" t="s">
        <v>456</v>
      </c>
      <c r="J23" s="40">
        <v>6000000</v>
      </c>
      <c r="K23" s="40">
        <v>6000000</v>
      </c>
      <c r="L23" s="40">
        <v>3000000</v>
      </c>
      <c r="M23" s="40">
        <v>0</v>
      </c>
      <c r="N23" s="40">
        <v>1129049.99</v>
      </c>
      <c r="O23" s="40">
        <v>0</v>
      </c>
      <c r="P23" s="40">
        <v>233424.1</v>
      </c>
      <c r="Q23" s="40">
        <v>140594.6</v>
      </c>
      <c r="R23" s="40">
        <v>91349.2</v>
      </c>
      <c r="S23" s="40">
        <v>1362474.09</v>
      </c>
      <c r="T23" s="40">
        <v>1362474.09</v>
      </c>
      <c r="U23" s="40">
        <v>1637525.91</v>
      </c>
      <c r="V23" s="40">
        <v>4637525.91</v>
      </c>
      <c r="W23" s="40">
        <v>4637525.91</v>
      </c>
      <c r="X23" s="40">
        <v>4637525.91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30" t="s">
        <v>338</v>
      </c>
      <c r="AE23" s="30" t="s">
        <v>424</v>
      </c>
      <c r="AF23" s="30" t="s">
        <v>457</v>
      </c>
      <c r="AG23" s="30" t="s">
        <v>458</v>
      </c>
      <c r="AH23" s="30" t="s">
        <v>341</v>
      </c>
      <c r="AI23" s="30" t="s">
        <v>341</v>
      </c>
      <c r="AJ23" s="30" t="s">
        <v>341</v>
      </c>
      <c r="AK23" s="30" t="s">
        <v>339</v>
      </c>
      <c r="AL23" s="30" t="s">
        <v>341</v>
      </c>
      <c r="AM23" s="30" t="s">
        <v>341</v>
      </c>
      <c r="AN23" s="30" t="s">
        <v>427</v>
      </c>
      <c r="AO23" s="30" t="s">
        <v>459</v>
      </c>
      <c r="AP23" s="30" t="s">
        <v>456</v>
      </c>
      <c r="AQ23" s="30" t="s">
        <v>344</v>
      </c>
      <c r="AR23" s="30" t="s">
        <v>345</v>
      </c>
      <c r="AS23" s="47" t="str">
        <f t="shared" si="0"/>
        <v>1</v>
      </c>
    </row>
    <row r="24" spans="1:45">
      <c r="A24" s="30" t="s">
        <v>330</v>
      </c>
      <c r="B24" s="30" t="s">
        <v>331</v>
      </c>
      <c r="C24" s="30" t="s">
        <v>332</v>
      </c>
      <c r="D24" s="30" t="s">
        <v>460</v>
      </c>
      <c r="E24" s="30" t="s">
        <v>334</v>
      </c>
      <c r="F24" s="30" t="s">
        <v>421</v>
      </c>
      <c r="G24" s="30" t="s">
        <v>335</v>
      </c>
      <c r="H24" s="30" t="s">
        <v>461</v>
      </c>
      <c r="I24" s="30" t="s">
        <v>462</v>
      </c>
      <c r="J24" s="40">
        <v>100000</v>
      </c>
      <c r="K24" s="40">
        <v>100000</v>
      </c>
      <c r="L24" s="40">
        <v>50000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50000</v>
      </c>
      <c r="V24" s="40">
        <v>100000</v>
      </c>
      <c r="W24" s="40">
        <v>100000</v>
      </c>
      <c r="X24" s="40">
        <v>100000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30" t="s">
        <v>338</v>
      </c>
      <c r="AE24" s="30" t="s">
        <v>424</v>
      </c>
      <c r="AF24" s="30" t="s">
        <v>457</v>
      </c>
      <c r="AG24" s="30" t="s">
        <v>463</v>
      </c>
      <c r="AH24" s="30" t="s">
        <v>341</v>
      </c>
      <c r="AI24" s="30" t="s">
        <v>341</v>
      </c>
      <c r="AJ24" s="30" t="s">
        <v>341</v>
      </c>
      <c r="AK24" s="30" t="s">
        <v>339</v>
      </c>
      <c r="AL24" s="30" t="s">
        <v>341</v>
      </c>
      <c r="AM24" s="30" t="s">
        <v>341</v>
      </c>
      <c r="AN24" s="30" t="s">
        <v>427</v>
      </c>
      <c r="AO24" s="30" t="s">
        <v>459</v>
      </c>
      <c r="AP24" s="30" t="s">
        <v>462</v>
      </c>
      <c r="AQ24" s="30" t="s">
        <v>344</v>
      </c>
      <c r="AR24" s="30" t="s">
        <v>345</v>
      </c>
      <c r="AS24" s="47" t="str">
        <f t="shared" si="0"/>
        <v>1</v>
      </c>
    </row>
    <row r="25" spans="1:45">
      <c r="A25" s="30" t="s">
        <v>330</v>
      </c>
      <c r="B25" s="30" t="s">
        <v>331</v>
      </c>
      <c r="C25" s="30" t="s">
        <v>332</v>
      </c>
      <c r="D25" s="30" t="s">
        <v>464</v>
      </c>
      <c r="E25" s="30" t="s">
        <v>334</v>
      </c>
      <c r="F25" s="30" t="s">
        <v>421</v>
      </c>
      <c r="G25" s="30" t="s">
        <v>335</v>
      </c>
      <c r="H25" s="30" t="s">
        <v>465</v>
      </c>
      <c r="I25" s="30" t="s">
        <v>466</v>
      </c>
      <c r="J25" s="40">
        <v>150000</v>
      </c>
      <c r="K25" s="40">
        <v>150000</v>
      </c>
      <c r="L25" s="40">
        <v>75000</v>
      </c>
      <c r="M25" s="40">
        <v>0</v>
      </c>
      <c r="N25" s="40">
        <v>42910.26</v>
      </c>
      <c r="O25" s="40">
        <v>0</v>
      </c>
      <c r="P25" s="40">
        <v>32089.74</v>
      </c>
      <c r="Q25" s="40">
        <v>32089.74</v>
      </c>
      <c r="R25" s="40">
        <v>6246.64</v>
      </c>
      <c r="S25" s="40">
        <v>75000</v>
      </c>
      <c r="T25" s="40">
        <v>75000</v>
      </c>
      <c r="U25" s="40">
        <v>0</v>
      </c>
      <c r="V25" s="40">
        <v>75000</v>
      </c>
      <c r="W25" s="40">
        <v>75000</v>
      </c>
      <c r="X25" s="40">
        <v>75000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30" t="s">
        <v>338</v>
      </c>
      <c r="AE25" s="30" t="s">
        <v>424</v>
      </c>
      <c r="AF25" s="30" t="s">
        <v>457</v>
      </c>
      <c r="AG25" s="30" t="s">
        <v>467</v>
      </c>
      <c r="AH25" s="30" t="s">
        <v>341</v>
      </c>
      <c r="AI25" s="30" t="s">
        <v>341</v>
      </c>
      <c r="AJ25" s="30" t="s">
        <v>341</v>
      </c>
      <c r="AK25" s="30" t="s">
        <v>339</v>
      </c>
      <c r="AL25" s="30" t="s">
        <v>468</v>
      </c>
      <c r="AM25" s="30" t="s">
        <v>341</v>
      </c>
      <c r="AN25" s="30" t="s">
        <v>427</v>
      </c>
      <c r="AO25" s="30" t="s">
        <v>459</v>
      </c>
      <c r="AP25" s="30" t="s">
        <v>466</v>
      </c>
      <c r="AQ25" s="30" t="s">
        <v>344</v>
      </c>
      <c r="AR25" s="30" t="s">
        <v>345</v>
      </c>
      <c r="AS25" s="47" t="str">
        <f t="shared" si="0"/>
        <v>1</v>
      </c>
    </row>
    <row r="26" spans="1:45">
      <c r="A26" s="30" t="s">
        <v>330</v>
      </c>
      <c r="B26" s="30" t="s">
        <v>331</v>
      </c>
      <c r="C26" s="30" t="s">
        <v>332</v>
      </c>
      <c r="D26" s="30" t="s">
        <v>469</v>
      </c>
      <c r="E26" s="30" t="s">
        <v>334</v>
      </c>
      <c r="F26" s="30" t="s">
        <v>421</v>
      </c>
      <c r="G26" s="30" t="s">
        <v>335</v>
      </c>
      <c r="H26" s="30" t="s">
        <v>470</v>
      </c>
      <c r="I26" s="30" t="s">
        <v>471</v>
      </c>
      <c r="J26" s="40">
        <v>1000000</v>
      </c>
      <c r="K26" s="40">
        <v>1000000</v>
      </c>
      <c r="L26" s="40">
        <v>500000</v>
      </c>
      <c r="M26" s="40">
        <v>0</v>
      </c>
      <c r="N26" s="40">
        <v>312124.84999999998</v>
      </c>
      <c r="O26" s="40">
        <v>0</v>
      </c>
      <c r="P26" s="40">
        <v>106933.08</v>
      </c>
      <c r="Q26" s="40">
        <v>106933.08</v>
      </c>
      <c r="R26" s="40">
        <v>106933.08</v>
      </c>
      <c r="S26" s="40">
        <v>419057.93</v>
      </c>
      <c r="T26" s="40">
        <v>419057.93</v>
      </c>
      <c r="U26" s="40">
        <v>80942.070000000007</v>
      </c>
      <c r="V26" s="40">
        <v>580942.06999999995</v>
      </c>
      <c r="W26" s="40">
        <v>580942.06999999995</v>
      </c>
      <c r="X26" s="40">
        <v>580942.06999999995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30" t="s">
        <v>338</v>
      </c>
      <c r="AE26" s="30" t="s">
        <v>424</v>
      </c>
      <c r="AF26" s="30" t="s">
        <v>457</v>
      </c>
      <c r="AG26" s="30" t="s">
        <v>472</v>
      </c>
      <c r="AH26" s="30" t="s">
        <v>341</v>
      </c>
      <c r="AI26" s="30" t="s">
        <v>341</v>
      </c>
      <c r="AJ26" s="30" t="s">
        <v>341</v>
      </c>
      <c r="AK26" s="30" t="s">
        <v>339</v>
      </c>
      <c r="AL26" s="30" t="s">
        <v>341</v>
      </c>
      <c r="AM26" s="30" t="s">
        <v>341</v>
      </c>
      <c r="AN26" s="30" t="s">
        <v>427</v>
      </c>
      <c r="AO26" s="30" t="s">
        <v>459</v>
      </c>
      <c r="AP26" s="30" t="s">
        <v>471</v>
      </c>
      <c r="AQ26" s="30" t="s">
        <v>344</v>
      </c>
      <c r="AR26" s="30" t="s">
        <v>345</v>
      </c>
      <c r="AS26" s="47" t="str">
        <f t="shared" si="0"/>
        <v>1</v>
      </c>
    </row>
    <row r="27" spans="1:45">
      <c r="A27" s="30" t="s">
        <v>330</v>
      </c>
      <c r="B27" s="30" t="s">
        <v>331</v>
      </c>
      <c r="C27" s="30" t="s">
        <v>332</v>
      </c>
      <c r="D27" s="30" t="s">
        <v>473</v>
      </c>
      <c r="E27" s="30" t="s">
        <v>334</v>
      </c>
      <c r="F27" s="30" t="s">
        <v>421</v>
      </c>
      <c r="G27" s="30" t="s">
        <v>335</v>
      </c>
      <c r="H27" s="30" t="s">
        <v>474</v>
      </c>
      <c r="I27" s="30" t="s">
        <v>474</v>
      </c>
      <c r="J27" s="40">
        <v>1000000</v>
      </c>
      <c r="K27" s="40">
        <v>1000000</v>
      </c>
      <c r="L27" s="40">
        <v>500000</v>
      </c>
      <c r="M27" s="40">
        <v>0</v>
      </c>
      <c r="N27" s="40">
        <v>45600</v>
      </c>
      <c r="O27" s="40">
        <v>0</v>
      </c>
      <c r="P27" s="40">
        <v>82490</v>
      </c>
      <c r="Q27" s="40">
        <v>48590</v>
      </c>
      <c r="R27" s="40">
        <v>0</v>
      </c>
      <c r="S27" s="40">
        <v>128090</v>
      </c>
      <c r="T27" s="40">
        <v>128090</v>
      </c>
      <c r="U27" s="40">
        <v>371910</v>
      </c>
      <c r="V27" s="40">
        <v>871910</v>
      </c>
      <c r="W27" s="40">
        <v>871910</v>
      </c>
      <c r="X27" s="40">
        <v>871910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30" t="s">
        <v>338</v>
      </c>
      <c r="AE27" s="30" t="s">
        <v>424</v>
      </c>
      <c r="AF27" s="30" t="s">
        <v>475</v>
      </c>
      <c r="AG27" s="30" t="s">
        <v>476</v>
      </c>
      <c r="AH27" s="30" t="s">
        <v>341</v>
      </c>
      <c r="AI27" s="30" t="s">
        <v>341</v>
      </c>
      <c r="AJ27" s="30" t="s">
        <v>341</v>
      </c>
      <c r="AK27" s="30" t="s">
        <v>339</v>
      </c>
      <c r="AL27" s="30" t="s">
        <v>341</v>
      </c>
      <c r="AM27" s="30" t="s">
        <v>341</v>
      </c>
      <c r="AN27" s="30" t="s">
        <v>427</v>
      </c>
      <c r="AO27" s="30" t="s">
        <v>477</v>
      </c>
      <c r="AP27" s="30" t="s">
        <v>474</v>
      </c>
      <c r="AQ27" s="30" t="s">
        <v>344</v>
      </c>
      <c r="AR27" s="30" t="s">
        <v>345</v>
      </c>
      <c r="AS27" s="47" t="str">
        <f t="shared" si="0"/>
        <v>1</v>
      </c>
    </row>
    <row r="28" spans="1:45">
      <c r="A28" s="30" t="s">
        <v>330</v>
      </c>
      <c r="B28" s="30" t="s">
        <v>331</v>
      </c>
      <c r="C28" s="30" t="s">
        <v>332</v>
      </c>
      <c r="D28" s="30" t="s">
        <v>478</v>
      </c>
      <c r="E28" s="30" t="s">
        <v>334</v>
      </c>
      <c r="F28" s="30" t="s">
        <v>421</v>
      </c>
      <c r="G28" s="30" t="s">
        <v>335</v>
      </c>
      <c r="H28" s="30" t="s">
        <v>479</v>
      </c>
      <c r="I28" s="30" t="s">
        <v>480</v>
      </c>
      <c r="J28" s="40">
        <v>4500000</v>
      </c>
      <c r="K28" s="40">
        <v>4500000</v>
      </c>
      <c r="L28" s="40">
        <v>2000000</v>
      </c>
      <c r="M28" s="40">
        <v>0</v>
      </c>
      <c r="N28" s="40">
        <v>116008.23</v>
      </c>
      <c r="O28" s="40">
        <v>0</v>
      </c>
      <c r="P28" s="40">
        <v>92078.05</v>
      </c>
      <c r="Q28" s="40">
        <v>92078.05</v>
      </c>
      <c r="R28" s="40">
        <v>20491.419999999998</v>
      </c>
      <c r="S28" s="40">
        <v>208086.28</v>
      </c>
      <c r="T28" s="40">
        <v>208086.28</v>
      </c>
      <c r="U28" s="40">
        <v>1791913.72</v>
      </c>
      <c r="V28" s="40">
        <v>4291913.72</v>
      </c>
      <c r="W28" s="40">
        <v>4291913.72</v>
      </c>
      <c r="X28" s="40">
        <v>4291913.72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30" t="s">
        <v>338</v>
      </c>
      <c r="AE28" s="30" t="s">
        <v>424</v>
      </c>
      <c r="AF28" s="30" t="s">
        <v>475</v>
      </c>
      <c r="AG28" s="30" t="s">
        <v>481</v>
      </c>
      <c r="AH28" s="30" t="s">
        <v>341</v>
      </c>
      <c r="AI28" s="30" t="s">
        <v>341</v>
      </c>
      <c r="AJ28" s="30" t="s">
        <v>341</v>
      </c>
      <c r="AK28" s="30" t="s">
        <v>339</v>
      </c>
      <c r="AL28" s="30" t="s">
        <v>341</v>
      </c>
      <c r="AM28" s="30" t="s">
        <v>341</v>
      </c>
      <c r="AN28" s="30" t="s">
        <v>427</v>
      </c>
      <c r="AO28" s="30" t="s">
        <v>477</v>
      </c>
      <c r="AP28" s="30" t="s">
        <v>480</v>
      </c>
      <c r="AQ28" s="30" t="s">
        <v>344</v>
      </c>
      <c r="AR28" s="30" t="s">
        <v>345</v>
      </c>
      <c r="AS28" s="47" t="str">
        <f t="shared" si="0"/>
        <v>1</v>
      </c>
    </row>
    <row r="29" spans="1:45">
      <c r="A29" s="30" t="s">
        <v>330</v>
      </c>
      <c r="B29" s="30" t="s">
        <v>331</v>
      </c>
      <c r="C29" s="30" t="s">
        <v>332</v>
      </c>
      <c r="D29" s="30" t="s">
        <v>482</v>
      </c>
      <c r="E29" s="30" t="s">
        <v>334</v>
      </c>
      <c r="F29" s="30" t="s">
        <v>421</v>
      </c>
      <c r="G29" s="30" t="s">
        <v>335</v>
      </c>
      <c r="H29" s="30" t="s">
        <v>483</v>
      </c>
      <c r="I29" s="30" t="s">
        <v>484</v>
      </c>
      <c r="J29" s="40">
        <v>500000</v>
      </c>
      <c r="K29" s="40">
        <v>500000</v>
      </c>
      <c r="L29" s="40">
        <v>250000</v>
      </c>
      <c r="M29" s="40">
        <v>0</v>
      </c>
      <c r="N29" s="40">
        <v>46245</v>
      </c>
      <c r="O29" s="40">
        <v>0</v>
      </c>
      <c r="P29" s="40">
        <v>78755</v>
      </c>
      <c r="Q29" s="40">
        <v>78755</v>
      </c>
      <c r="R29" s="40">
        <v>24190</v>
      </c>
      <c r="S29" s="40">
        <v>125000</v>
      </c>
      <c r="T29" s="40">
        <v>125000</v>
      </c>
      <c r="U29" s="40">
        <v>125000</v>
      </c>
      <c r="V29" s="40">
        <v>375000</v>
      </c>
      <c r="W29" s="40">
        <v>375000</v>
      </c>
      <c r="X29" s="40">
        <v>375000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30" t="s">
        <v>338</v>
      </c>
      <c r="AE29" s="30" t="s">
        <v>424</v>
      </c>
      <c r="AF29" s="30" t="s">
        <v>485</v>
      </c>
      <c r="AG29" s="30" t="s">
        <v>486</v>
      </c>
      <c r="AH29" s="30" t="s">
        <v>341</v>
      </c>
      <c r="AI29" s="30" t="s">
        <v>341</v>
      </c>
      <c r="AJ29" s="30" t="s">
        <v>341</v>
      </c>
      <c r="AK29" s="30" t="s">
        <v>339</v>
      </c>
      <c r="AL29" s="30" t="s">
        <v>341</v>
      </c>
      <c r="AM29" s="30" t="s">
        <v>341</v>
      </c>
      <c r="AN29" s="30" t="s">
        <v>427</v>
      </c>
      <c r="AO29" s="30" t="s">
        <v>487</v>
      </c>
      <c r="AP29" s="30" t="s">
        <v>484</v>
      </c>
      <c r="AQ29" s="30" t="s">
        <v>344</v>
      </c>
      <c r="AR29" s="30" t="s">
        <v>345</v>
      </c>
      <c r="AS29" s="47" t="str">
        <f t="shared" si="0"/>
        <v>1</v>
      </c>
    </row>
    <row r="30" spans="1:45">
      <c r="A30" s="30" t="s">
        <v>330</v>
      </c>
      <c r="B30" s="30" t="s">
        <v>331</v>
      </c>
      <c r="C30" s="30" t="s">
        <v>332</v>
      </c>
      <c r="D30" s="30" t="s">
        <v>488</v>
      </c>
      <c r="E30" s="30" t="s">
        <v>334</v>
      </c>
      <c r="F30" s="30" t="s">
        <v>421</v>
      </c>
      <c r="G30" s="30" t="s">
        <v>335</v>
      </c>
      <c r="H30" s="30" t="s">
        <v>489</v>
      </c>
      <c r="I30" s="30" t="s">
        <v>490</v>
      </c>
      <c r="J30" s="40">
        <v>17000000</v>
      </c>
      <c r="K30" s="40">
        <v>13000000</v>
      </c>
      <c r="L30" s="40">
        <v>5000000</v>
      </c>
      <c r="M30" s="40">
        <v>0</v>
      </c>
      <c r="N30" s="40">
        <v>2966000</v>
      </c>
      <c r="O30" s="40">
        <v>0</v>
      </c>
      <c r="P30" s="40">
        <v>489900</v>
      </c>
      <c r="Q30" s="40">
        <v>467300</v>
      </c>
      <c r="R30" s="40">
        <v>90800</v>
      </c>
      <c r="S30" s="40">
        <v>3455900</v>
      </c>
      <c r="T30" s="40">
        <v>3455900</v>
      </c>
      <c r="U30" s="40">
        <v>1544100</v>
      </c>
      <c r="V30" s="40">
        <v>9544100</v>
      </c>
      <c r="W30" s="40">
        <v>9544100</v>
      </c>
      <c r="X30" s="40">
        <v>9544100</v>
      </c>
      <c r="Y30" s="40">
        <v>0</v>
      </c>
      <c r="Z30" s="40">
        <v>0</v>
      </c>
      <c r="AA30" s="40">
        <v>0</v>
      </c>
      <c r="AB30" s="40">
        <v>-4000000</v>
      </c>
      <c r="AC30" s="40">
        <v>0</v>
      </c>
      <c r="AD30" s="30" t="s">
        <v>338</v>
      </c>
      <c r="AE30" s="30" t="s">
        <v>424</v>
      </c>
      <c r="AF30" s="30" t="s">
        <v>485</v>
      </c>
      <c r="AG30" s="30" t="s">
        <v>491</v>
      </c>
      <c r="AH30" s="30" t="s">
        <v>341</v>
      </c>
      <c r="AI30" s="30" t="s">
        <v>341</v>
      </c>
      <c r="AJ30" s="30" t="s">
        <v>341</v>
      </c>
      <c r="AK30" s="30" t="s">
        <v>339</v>
      </c>
      <c r="AL30" s="30" t="s">
        <v>341</v>
      </c>
      <c r="AM30" s="30" t="s">
        <v>341</v>
      </c>
      <c r="AN30" s="30" t="s">
        <v>427</v>
      </c>
      <c r="AO30" s="30" t="s">
        <v>487</v>
      </c>
      <c r="AP30" s="30" t="s">
        <v>490</v>
      </c>
      <c r="AQ30" s="30" t="s">
        <v>344</v>
      </c>
      <c r="AR30" s="30" t="s">
        <v>345</v>
      </c>
      <c r="AS30" s="47" t="str">
        <f t="shared" si="0"/>
        <v>1</v>
      </c>
    </row>
    <row r="31" spans="1:45">
      <c r="A31" s="30" t="s">
        <v>330</v>
      </c>
      <c r="B31" s="30" t="s">
        <v>331</v>
      </c>
      <c r="C31" s="30" t="s">
        <v>332</v>
      </c>
      <c r="D31" s="30" t="s">
        <v>492</v>
      </c>
      <c r="E31" s="30" t="s">
        <v>334</v>
      </c>
      <c r="F31" s="30" t="s">
        <v>421</v>
      </c>
      <c r="G31" s="30" t="s">
        <v>335</v>
      </c>
      <c r="H31" s="30" t="s">
        <v>493</v>
      </c>
      <c r="I31" s="30" t="s">
        <v>494</v>
      </c>
      <c r="J31" s="40">
        <v>14000000</v>
      </c>
      <c r="K31" s="40">
        <v>12000000</v>
      </c>
      <c r="L31" s="40">
        <v>6000000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6000000</v>
      </c>
      <c r="V31" s="40">
        <v>12000000</v>
      </c>
      <c r="W31" s="40">
        <v>12000000</v>
      </c>
      <c r="X31" s="40">
        <v>12000000</v>
      </c>
      <c r="Y31" s="40">
        <v>0</v>
      </c>
      <c r="Z31" s="40">
        <v>0</v>
      </c>
      <c r="AA31" s="40">
        <v>0</v>
      </c>
      <c r="AB31" s="40">
        <v>-2000000</v>
      </c>
      <c r="AC31" s="40">
        <v>0</v>
      </c>
      <c r="AD31" s="30" t="s">
        <v>338</v>
      </c>
      <c r="AE31" s="30" t="s">
        <v>424</v>
      </c>
      <c r="AF31" s="30" t="s">
        <v>485</v>
      </c>
      <c r="AG31" s="30" t="s">
        <v>495</v>
      </c>
      <c r="AH31" s="30" t="s">
        <v>341</v>
      </c>
      <c r="AI31" s="30" t="s">
        <v>341</v>
      </c>
      <c r="AJ31" s="30" t="s">
        <v>341</v>
      </c>
      <c r="AK31" s="30" t="s">
        <v>339</v>
      </c>
      <c r="AL31" s="30" t="s">
        <v>341</v>
      </c>
      <c r="AM31" s="30" t="s">
        <v>341</v>
      </c>
      <c r="AN31" s="30" t="s">
        <v>427</v>
      </c>
      <c r="AO31" s="30" t="s">
        <v>487</v>
      </c>
      <c r="AP31" s="30" t="s">
        <v>494</v>
      </c>
      <c r="AQ31" s="30" t="s">
        <v>344</v>
      </c>
      <c r="AR31" s="30" t="s">
        <v>345</v>
      </c>
      <c r="AS31" s="47" t="str">
        <f t="shared" si="0"/>
        <v>1</v>
      </c>
    </row>
    <row r="32" spans="1:45">
      <c r="A32" s="30" t="s">
        <v>330</v>
      </c>
      <c r="B32" s="30" t="s">
        <v>331</v>
      </c>
      <c r="C32" s="30" t="s">
        <v>332</v>
      </c>
      <c r="D32" s="30" t="s">
        <v>496</v>
      </c>
      <c r="E32" s="30" t="s">
        <v>334</v>
      </c>
      <c r="F32" s="30" t="s">
        <v>421</v>
      </c>
      <c r="G32" s="30" t="s">
        <v>335</v>
      </c>
      <c r="H32" s="30" t="s">
        <v>497</v>
      </c>
      <c r="I32" s="30" t="s">
        <v>498</v>
      </c>
      <c r="J32" s="40">
        <v>14000000</v>
      </c>
      <c r="K32" s="40">
        <v>12000000</v>
      </c>
      <c r="L32" s="40">
        <v>5000000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5000000</v>
      </c>
      <c r="V32" s="40">
        <v>12000000</v>
      </c>
      <c r="W32" s="40">
        <v>12000000</v>
      </c>
      <c r="X32" s="40">
        <v>12000000</v>
      </c>
      <c r="Y32" s="40">
        <v>0</v>
      </c>
      <c r="Z32" s="40">
        <v>0</v>
      </c>
      <c r="AA32" s="40">
        <v>0</v>
      </c>
      <c r="AB32" s="40">
        <v>-2000000</v>
      </c>
      <c r="AC32" s="40">
        <v>0</v>
      </c>
      <c r="AD32" s="30" t="s">
        <v>338</v>
      </c>
      <c r="AE32" s="30" t="s">
        <v>424</v>
      </c>
      <c r="AF32" s="30" t="s">
        <v>485</v>
      </c>
      <c r="AG32" s="30" t="s">
        <v>499</v>
      </c>
      <c r="AH32" s="30" t="s">
        <v>341</v>
      </c>
      <c r="AI32" s="30" t="s">
        <v>341</v>
      </c>
      <c r="AJ32" s="30" t="s">
        <v>341</v>
      </c>
      <c r="AK32" s="30" t="s">
        <v>339</v>
      </c>
      <c r="AL32" s="30" t="s">
        <v>341</v>
      </c>
      <c r="AM32" s="30" t="s">
        <v>341</v>
      </c>
      <c r="AN32" s="30" t="s">
        <v>427</v>
      </c>
      <c r="AO32" s="30" t="s">
        <v>487</v>
      </c>
      <c r="AP32" s="30" t="s">
        <v>498</v>
      </c>
      <c r="AQ32" s="30" t="s">
        <v>344</v>
      </c>
      <c r="AR32" s="30" t="s">
        <v>345</v>
      </c>
      <c r="AS32" s="47" t="str">
        <f t="shared" si="0"/>
        <v>1</v>
      </c>
    </row>
    <row r="33" spans="1:45">
      <c r="A33" s="30" t="s">
        <v>330</v>
      </c>
      <c r="B33" s="30" t="s">
        <v>331</v>
      </c>
      <c r="C33" s="30" t="s">
        <v>332</v>
      </c>
      <c r="D33" s="30" t="s">
        <v>500</v>
      </c>
      <c r="E33" s="30" t="s">
        <v>334</v>
      </c>
      <c r="F33" s="30" t="s">
        <v>421</v>
      </c>
      <c r="G33" s="30" t="s">
        <v>335</v>
      </c>
      <c r="H33" s="30" t="s">
        <v>501</v>
      </c>
      <c r="I33" s="30" t="s">
        <v>501</v>
      </c>
      <c r="J33" s="40">
        <v>24800000</v>
      </c>
      <c r="K33" s="40">
        <v>24800000</v>
      </c>
      <c r="L33" s="40">
        <v>12400000</v>
      </c>
      <c r="M33" s="40">
        <v>0</v>
      </c>
      <c r="N33" s="40">
        <v>858643</v>
      </c>
      <c r="O33" s="40">
        <v>0</v>
      </c>
      <c r="P33" s="40">
        <v>10501670</v>
      </c>
      <c r="Q33" s="40">
        <v>10501670</v>
      </c>
      <c r="R33" s="40">
        <v>904287</v>
      </c>
      <c r="S33" s="40">
        <v>11360313</v>
      </c>
      <c r="T33" s="40">
        <v>11360313</v>
      </c>
      <c r="U33" s="40">
        <v>1039687</v>
      </c>
      <c r="V33" s="40">
        <v>13439687</v>
      </c>
      <c r="W33" s="40">
        <v>13439687</v>
      </c>
      <c r="X33" s="40">
        <v>13439687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30" t="s">
        <v>338</v>
      </c>
      <c r="AE33" s="30" t="s">
        <v>424</v>
      </c>
      <c r="AF33" s="30" t="s">
        <v>502</v>
      </c>
      <c r="AG33" s="30" t="s">
        <v>503</v>
      </c>
      <c r="AH33" s="30" t="s">
        <v>341</v>
      </c>
      <c r="AI33" s="30" t="s">
        <v>341</v>
      </c>
      <c r="AJ33" s="30" t="s">
        <v>341</v>
      </c>
      <c r="AK33" s="30" t="s">
        <v>339</v>
      </c>
      <c r="AL33" s="30" t="s">
        <v>341</v>
      </c>
      <c r="AM33" s="30" t="s">
        <v>341</v>
      </c>
      <c r="AN33" s="30" t="s">
        <v>427</v>
      </c>
      <c r="AO33" s="30" t="s">
        <v>504</v>
      </c>
      <c r="AP33" s="30" t="s">
        <v>501</v>
      </c>
      <c r="AQ33" s="30" t="s">
        <v>344</v>
      </c>
      <c r="AR33" s="30" t="s">
        <v>345</v>
      </c>
      <c r="AS33" s="47" t="str">
        <f t="shared" si="0"/>
        <v>1</v>
      </c>
    </row>
    <row r="34" spans="1:45">
      <c r="A34" s="30" t="s">
        <v>330</v>
      </c>
      <c r="B34" s="30" t="s">
        <v>331</v>
      </c>
      <c r="C34" s="30" t="s">
        <v>332</v>
      </c>
      <c r="D34" s="30" t="s">
        <v>505</v>
      </c>
      <c r="E34" s="30" t="s">
        <v>334</v>
      </c>
      <c r="F34" s="30" t="s">
        <v>421</v>
      </c>
      <c r="G34" s="30" t="s">
        <v>335</v>
      </c>
      <c r="H34" s="30" t="s">
        <v>506</v>
      </c>
      <c r="I34" s="30" t="s">
        <v>507</v>
      </c>
      <c r="J34" s="40">
        <v>7000000</v>
      </c>
      <c r="K34" s="40">
        <v>7000000</v>
      </c>
      <c r="L34" s="40">
        <v>3500000</v>
      </c>
      <c r="M34" s="40">
        <v>1121275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1121275</v>
      </c>
      <c r="U34" s="40">
        <v>2378725</v>
      </c>
      <c r="V34" s="40">
        <v>5878725</v>
      </c>
      <c r="W34" s="40">
        <v>5878725</v>
      </c>
      <c r="X34" s="40">
        <v>5878725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30" t="s">
        <v>338</v>
      </c>
      <c r="AE34" s="30" t="s">
        <v>424</v>
      </c>
      <c r="AF34" s="30" t="s">
        <v>508</v>
      </c>
      <c r="AG34" s="30" t="s">
        <v>509</v>
      </c>
      <c r="AH34" s="30" t="s">
        <v>341</v>
      </c>
      <c r="AI34" s="30" t="s">
        <v>341</v>
      </c>
      <c r="AJ34" s="30" t="s">
        <v>341</v>
      </c>
      <c r="AK34" s="30" t="s">
        <v>339</v>
      </c>
      <c r="AL34" s="30" t="s">
        <v>341</v>
      </c>
      <c r="AM34" s="30" t="s">
        <v>341</v>
      </c>
      <c r="AN34" s="30" t="s">
        <v>427</v>
      </c>
      <c r="AO34" s="30" t="s">
        <v>510</v>
      </c>
      <c r="AP34" s="30" t="s">
        <v>507</v>
      </c>
      <c r="AQ34" s="30" t="s">
        <v>344</v>
      </c>
      <c r="AR34" s="30" t="s">
        <v>345</v>
      </c>
      <c r="AS34" s="47" t="str">
        <f t="shared" si="0"/>
        <v>1</v>
      </c>
    </row>
    <row r="35" spans="1:45">
      <c r="A35" s="30" t="s">
        <v>330</v>
      </c>
      <c r="B35" s="30" t="s">
        <v>331</v>
      </c>
      <c r="C35" s="30" t="s">
        <v>332</v>
      </c>
      <c r="D35" s="30" t="s">
        <v>511</v>
      </c>
      <c r="E35" s="30" t="s">
        <v>334</v>
      </c>
      <c r="F35" s="30" t="s">
        <v>421</v>
      </c>
      <c r="G35" s="30" t="s">
        <v>335</v>
      </c>
      <c r="H35" s="30" t="s">
        <v>512</v>
      </c>
      <c r="I35" s="30" t="s">
        <v>513</v>
      </c>
      <c r="J35" s="40">
        <v>3500000</v>
      </c>
      <c r="K35" s="40">
        <v>3500000</v>
      </c>
      <c r="L35" s="40">
        <v>1750000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1750000</v>
      </c>
      <c r="V35" s="40">
        <v>3500000</v>
      </c>
      <c r="W35" s="40">
        <v>3500000</v>
      </c>
      <c r="X35" s="40">
        <v>3500000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30" t="s">
        <v>338</v>
      </c>
      <c r="AE35" s="30" t="s">
        <v>424</v>
      </c>
      <c r="AF35" s="30" t="s">
        <v>514</v>
      </c>
      <c r="AG35" s="30" t="s">
        <v>515</v>
      </c>
      <c r="AH35" s="30" t="s">
        <v>341</v>
      </c>
      <c r="AI35" s="30" t="s">
        <v>341</v>
      </c>
      <c r="AJ35" s="30" t="s">
        <v>341</v>
      </c>
      <c r="AK35" s="30" t="s">
        <v>339</v>
      </c>
      <c r="AL35" s="30" t="s">
        <v>341</v>
      </c>
      <c r="AM35" s="30" t="s">
        <v>341</v>
      </c>
      <c r="AN35" s="30" t="s">
        <v>427</v>
      </c>
      <c r="AO35" s="30" t="s">
        <v>516</v>
      </c>
      <c r="AP35" s="30" t="s">
        <v>513</v>
      </c>
      <c r="AQ35" s="30" t="s">
        <v>344</v>
      </c>
      <c r="AR35" s="30" t="s">
        <v>345</v>
      </c>
      <c r="AS35" s="47" t="str">
        <f t="shared" si="0"/>
        <v>1</v>
      </c>
    </row>
    <row r="36" spans="1:45">
      <c r="A36" s="30" t="s">
        <v>330</v>
      </c>
      <c r="B36" s="30" t="s">
        <v>331</v>
      </c>
      <c r="C36" s="30" t="s">
        <v>332</v>
      </c>
      <c r="D36" s="30" t="s">
        <v>517</v>
      </c>
      <c r="E36" s="30" t="s">
        <v>334</v>
      </c>
      <c r="F36" s="30" t="s">
        <v>421</v>
      </c>
      <c r="G36" s="30" t="s">
        <v>335</v>
      </c>
      <c r="H36" s="30" t="s">
        <v>518</v>
      </c>
      <c r="I36" s="30" t="s">
        <v>519</v>
      </c>
      <c r="J36" s="40">
        <v>2000000</v>
      </c>
      <c r="K36" s="40">
        <v>2000000</v>
      </c>
      <c r="L36" s="40">
        <v>1000000</v>
      </c>
      <c r="M36" s="40">
        <v>0</v>
      </c>
      <c r="N36" s="40">
        <v>0</v>
      </c>
      <c r="O36" s="40">
        <v>0</v>
      </c>
      <c r="P36" s="40">
        <v>704290.01</v>
      </c>
      <c r="Q36" s="40">
        <v>704290.01</v>
      </c>
      <c r="R36" s="40">
        <v>704290.01</v>
      </c>
      <c r="S36" s="40">
        <v>704290.01</v>
      </c>
      <c r="T36" s="40">
        <v>704290.01</v>
      </c>
      <c r="U36" s="40">
        <v>295709.99</v>
      </c>
      <c r="V36" s="40">
        <v>1295709.99</v>
      </c>
      <c r="W36" s="40">
        <v>1295709.99</v>
      </c>
      <c r="X36" s="40">
        <v>1295709.99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30" t="s">
        <v>338</v>
      </c>
      <c r="AE36" s="30" t="s">
        <v>424</v>
      </c>
      <c r="AF36" s="30" t="s">
        <v>514</v>
      </c>
      <c r="AG36" s="30" t="s">
        <v>520</v>
      </c>
      <c r="AH36" s="30" t="s">
        <v>341</v>
      </c>
      <c r="AI36" s="30" t="s">
        <v>341</v>
      </c>
      <c r="AJ36" s="30" t="s">
        <v>341</v>
      </c>
      <c r="AK36" s="30" t="s">
        <v>339</v>
      </c>
      <c r="AL36" s="30" t="s">
        <v>521</v>
      </c>
      <c r="AM36" s="30" t="s">
        <v>341</v>
      </c>
      <c r="AN36" s="30" t="s">
        <v>427</v>
      </c>
      <c r="AO36" s="30" t="s">
        <v>516</v>
      </c>
      <c r="AP36" s="30" t="s">
        <v>519</v>
      </c>
      <c r="AQ36" s="30" t="s">
        <v>344</v>
      </c>
      <c r="AR36" s="30" t="s">
        <v>345</v>
      </c>
      <c r="AS36" s="47" t="str">
        <f t="shared" si="0"/>
        <v>1</v>
      </c>
    </row>
    <row r="37" spans="1:45">
      <c r="A37" s="30" t="s">
        <v>330</v>
      </c>
      <c r="B37" s="30" t="s">
        <v>331</v>
      </c>
      <c r="C37" s="30" t="s">
        <v>332</v>
      </c>
      <c r="D37" s="30" t="s">
        <v>522</v>
      </c>
      <c r="E37" s="30" t="s">
        <v>334</v>
      </c>
      <c r="F37" s="30" t="s">
        <v>421</v>
      </c>
      <c r="G37" s="30" t="s">
        <v>335</v>
      </c>
      <c r="H37" s="30" t="s">
        <v>523</v>
      </c>
      <c r="I37" s="30" t="s">
        <v>524</v>
      </c>
      <c r="J37" s="40">
        <v>19000000</v>
      </c>
      <c r="K37" s="40">
        <v>19000000</v>
      </c>
      <c r="L37" s="40">
        <v>9500000</v>
      </c>
      <c r="M37" s="40">
        <v>0</v>
      </c>
      <c r="N37" s="40">
        <v>1218677.18</v>
      </c>
      <c r="O37" s="40">
        <v>0</v>
      </c>
      <c r="P37" s="40">
        <v>2166638.9500000002</v>
      </c>
      <c r="Q37" s="40">
        <v>2166638.9500000002</v>
      </c>
      <c r="R37" s="40">
        <v>762142.92</v>
      </c>
      <c r="S37" s="40">
        <v>3385316.13</v>
      </c>
      <c r="T37" s="40">
        <v>3385316.13</v>
      </c>
      <c r="U37" s="40">
        <v>6114683.8700000001</v>
      </c>
      <c r="V37" s="40">
        <v>15614683.869999999</v>
      </c>
      <c r="W37" s="40">
        <v>15614683.869999999</v>
      </c>
      <c r="X37" s="40">
        <v>15614683.869999999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30" t="s">
        <v>338</v>
      </c>
      <c r="AE37" s="30" t="s">
        <v>424</v>
      </c>
      <c r="AF37" s="30" t="s">
        <v>514</v>
      </c>
      <c r="AG37" s="30" t="s">
        <v>525</v>
      </c>
      <c r="AH37" s="30" t="s">
        <v>341</v>
      </c>
      <c r="AI37" s="30" t="s">
        <v>341</v>
      </c>
      <c r="AJ37" s="30" t="s">
        <v>341</v>
      </c>
      <c r="AK37" s="30" t="s">
        <v>339</v>
      </c>
      <c r="AL37" s="30" t="s">
        <v>341</v>
      </c>
      <c r="AM37" s="30" t="s">
        <v>341</v>
      </c>
      <c r="AN37" s="30" t="s">
        <v>427</v>
      </c>
      <c r="AO37" s="30" t="s">
        <v>516</v>
      </c>
      <c r="AP37" s="30" t="s">
        <v>524</v>
      </c>
      <c r="AQ37" s="30" t="s">
        <v>344</v>
      </c>
      <c r="AR37" s="30" t="s">
        <v>345</v>
      </c>
      <c r="AS37" s="47" t="str">
        <f t="shared" si="0"/>
        <v>1</v>
      </c>
    </row>
    <row r="38" spans="1:45">
      <c r="A38" s="30" t="s">
        <v>330</v>
      </c>
      <c r="B38" s="30" t="s">
        <v>331</v>
      </c>
      <c r="C38" s="30" t="s">
        <v>332</v>
      </c>
      <c r="D38" s="30" t="s">
        <v>526</v>
      </c>
      <c r="E38" s="30" t="s">
        <v>334</v>
      </c>
      <c r="F38" s="30" t="s">
        <v>421</v>
      </c>
      <c r="G38" s="30" t="s">
        <v>335</v>
      </c>
      <c r="H38" s="30" t="s">
        <v>527</v>
      </c>
      <c r="I38" s="30" t="s">
        <v>528</v>
      </c>
      <c r="J38" s="40">
        <v>4500000</v>
      </c>
      <c r="K38" s="40">
        <v>4500000</v>
      </c>
      <c r="L38" s="40">
        <v>4500000</v>
      </c>
      <c r="M38" s="40">
        <v>0</v>
      </c>
      <c r="N38" s="40">
        <v>1844244.35</v>
      </c>
      <c r="O38" s="40">
        <v>0</v>
      </c>
      <c r="P38" s="40">
        <v>1130316.49</v>
      </c>
      <c r="Q38" s="40">
        <v>1130316.49</v>
      </c>
      <c r="R38" s="40">
        <v>0</v>
      </c>
      <c r="S38" s="40">
        <v>2974560.84</v>
      </c>
      <c r="T38" s="40">
        <v>2974560.84</v>
      </c>
      <c r="U38" s="40">
        <v>1525439.16</v>
      </c>
      <c r="V38" s="40">
        <v>1525439.16</v>
      </c>
      <c r="W38" s="40">
        <v>1525439.16</v>
      </c>
      <c r="X38" s="40">
        <v>1525439.16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30" t="s">
        <v>338</v>
      </c>
      <c r="AE38" s="30" t="s">
        <v>424</v>
      </c>
      <c r="AF38" s="30" t="s">
        <v>514</v>
      </c>
      <c r="AG38" s="30" t="s">
        <v>529</v>
      </c>
      <c r="AH38" s="30" t="s">
        <v>341</v>
      </c>
      <c r="AI38" s="30" t="s">
        <v>341</v>
      </c>
      <c r="AJ38" s="30" t="s">
        <v>341</v>
      </c>
      <c r="AK38" s="30" t="s">
        <v>339</v>
      </c>
      <c r="AL38" s="30" t="s">
        <v>530</v>
      </c>
      <c r="AM38" s="30" t="s">
        <v>341</v>
      </c>
      <c r="AN38" s="30" t="s">
        <v>427</v>
      </c>
      <c r="AO38" s="30" t="s">
        <v>516</v>
      </c>
      <c r="AP38" s="30" t="s">
        <v>528</v>
      </c>
      <c r="AQ38" s="30" t="s">
        <v>344</v>
      </c>
      <c r="AR38" s="30" t="s">
        <v>345</v>
      </c>
      <c r="AS38" s="47" t="str">
        <f t="shared" si="0"/>
        <v>1</v>
      </c>
    </row>
    <row r="39" spans="1:45">
      <c r="A39" s="30" t="s">
        <v>330</v>
      </c>
      <c r="B39" s="30" t="s">
        <v>331</v>
      </c>
      <c r="C39" s="30" t="s">
        <v>332</v>
      </c>
      <c r="D39" s="30" t="s">
        <v>531</v>
      </c>
      <c r="E39" s="30" t="s">
        <v>334</v>
      </c>
      <c r="F39" s="30" t="s">
        <v>421</v>
      </c>
      <c r="G39" s="30" t="s">
        <v>335</v>
      </c>
      <c r="H39" s="30" t="s">
        <v>532</v>
      </c>
      <c r="I39" s="30" t="s">
        <v>533</v>
      </c>
      <c r="J39" s="40">
        <v>500000</v>
      </c>
      <c r="K39" s="40">
        <v>500000</v>
      </c>
      <c r="L39" s="40">
        <v>250000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250000</v>
      </c>
      <c r="V39" s="40">
        <v>500000</v>
      </c>
      <c r="W39" s="40">
        <v>500000</v>
      </c>
      <c r="X39" s="40">
        <v>500000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30" t="s">
        <v>338</v>
      </c>
      <c r="AE39" s="30" t="s">
        <v>424</v>
      </c>
      <c r="AF39" s="30" t="s">
        <v>514</v>
      </c>
      <c r="AG39" s="30" t="s">
        <v>534</v>
      </c>
      <c r="AH39" s="30" t="s">
        <v>341</v>
      </c>
      <c r="AI39" s="30" t="s">
        <v>341</v>
      </c>
      <c r="AJ39" s="30" t="s">
        <v>341</v>
      </c>
      <c r="AK39" s="30" t="s">
        <v>339</v>
      </c>
      <c r="AL39" s="30" t="s">
        <v>341</v>
      </c>
      <c r="AM39" s="30" t="s">
        <v>341</v>
      </c>
      <c r="AN39" s="30" t="s">
        <v>427</v>
      </c>
      <c r="AO39" s="30" t="s">
        <v>516</v>
      </c>
      <c r="AP39" s="30" t="s">
        <v>533</v>
      </c>
      <c r="AQ39" s="30" t="s">
        <v>344</v>
      </c>
      <c r="AR39" s="30" t="s">
        <v>345</v>
      </c>
      <c r="AS39" s="47" t="str">
        <f t="shared" si="0"/>
        <v>1</v>
      </c>
    </row>
    <row r="40" spans="1:45">
      <c r="A40" s="30" t="s">
        <v>330</v>
      </c>
      <c r="B40" s="30" t="s">
        <v>331</v>
      </c>
      <c r="C40" s="30" t="s">
        <v>332</v>
      </c>
      <c r="D40" s="30" t="s">
        <v>535</v>
      </c>
      <c r="E40" s="30" t="s">
        <v>334</v>
      </c>
      <c r="F40" s="30" t="s">
        <v>421</v>
      </c>
      <c r="G40" s="30" t="s">
        <v>335</v>
      </c>
      <c r="H40" s="30" t="s">
        <v>536</v>
      </c>
      <c r="I40" s="30" t="s">
        <v>536</v>
      </c>
      <c r="J40" s="40">
        <v>2000000</v>
      </c>
      <c r="K40" s="40">
        <v>2000000</v>
      </c>
      <c r="L40" s="40">
        <v>1000000</v>
      </c>
      <c r="M40" s="40">
        <v>0</v>
      </c>
      <c r="N40" s="40">
        <v>1000000</v>
      </c>
      <c r="O40" s="40">
        <v>0</v>
      </c>
      <c r="P40" s="40">
        <v>0</v>
      </c>
      <c r="Q40" s="40">
        <v>0</v>
      </c>
      <c r="R40" s="40">
        <v>0</v>
      </c>
      <c r="S40" s="40">
        <v>1000000</v>
      </c>
      <c r="T40" s="40">
        <v>1000000</v>
      </c>
      <c r="U40" s="40">
        <v>0</v>
      </c>
      <c r="V40" s="40">
        <v>1000000</v>
      </c>
      <c r="W40" s="40">
        <v>1000000</v>
      </c>
      <c r="X40" s="40">
        <v>1000000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30" t="s">
        <v>338</v>
      </c>
      <c r="AE40" s="30" t="s">
        <v>424</v>
      </c>
      <c r="AF40" s="30" t="s">
        <v>537</v>
      </c>
      <c r="AG40" s="30" t="s">
        <v>538</v>
      </c>
      <c r="AH40" s="30" t="s">
        <v>341</v>
      </c>
      <c r="AI40" s="30" t="s">
        <v>341</v>
      </c>
      <c r="AJ40" s="30" t="s">
        <v>341</v>
      </c>
      <c r="AK40" s="30" t="s">
        <v>339</v>
      </c>
      <c r="AL40" s="30" t="s">
        <v>341</v>
      </c>
      <c r="AM40" s="30" t="s">
        <v>341</v>
      </c>
      <c r="AN40" s="30" t="s">
        <v>427</v>
      </c>
      <c r="AO40" s="30" t="s">
        <v>539</v>
      </c>
      <c r="AP40" s="30" t="s">
        <v>536</v>
      </c>
      <c r="AQ40" s="30" t="s">
        <v>344</v>
      </c>
      <c r="AR40" s="30" t="s">
        <v>345</v>
      </c>
      <c r="AS40" s="47" t="str">
        <f t="shared" si="0"/>
        <v>1</v>
      </c>
    </row>
    <row r="41" spans="1:45">
      <c r="A41" s="30" t="s">
        <v>330</v>
      </c>
      <c r="B41" s="30" t="s">
        <v>331</v>
      </c>
      <c r="C41" s="30" t="s">
        <v>332</v>
      </c>
      <c r="D41" s="30" t="s">
        <v>540</v>
      </c>
      <c r="E41" s="30" t="s">
        <v>334</v>
      </c>
      <c r="F41" s="30" t="s">
        <v>421</v>
      </c>
      <c r="G41" s="30" t="s">
        <v>335</v>
      </c>
      <c r="H41" s="30" t="s">
        <v>541</v>
      </c>
      <c r="I41" s="30" t="s">
        <v>542</v>
      </c>
      <c r="J41" s="40">
        <v>20000000</v>
      </c>
      <c r="K41" s="40">
        <v>20000000</v>
      </c>
      <c r="L41" s="40">
        <v>10000000</v>
      </c>
      <c r="M41" s="40">
        <v>0</v>
      </c>
      <c r="N41" s="40">
        <v>4848935</v>
      </c>
      <c r="O41" s="40">
        <v>0</v>
      </c>
      <c r="P41" s="40">
        <v>3537521.05</v>
      </c>
      <c r="Q41" s="40">
        <v>3045908</v>
      </c>
      <c r="R41" s="40">
        <v>728062</v>
      </c>
      <c r="S41" s="40">
        <v>8386456.0499999998</v>
      </c>
      <c r="T41" s="40">
        <v>8386456.0499999998</v>
      </c>
      <c r="U41" s="40">
        <v>1613543.95</v>
      </c>
      <c r="V41" s="40">
        <v>11613543.949999999</v>
      </c>
      <c r="W41" s="40">
        <v>11613543.949999999</v>
      </c>
      <c r="X41" s="40">
        <v>11613543.949999999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30" t="s">
        <v>338</v>
      </c>
      <c r="AE41" s="30" t="s">
        <v>543</v>
      </c>
      <c r="AF41" s="30" t="s">
        <v>544</v>
      </c>
      <c r="AG41" s="30" t="s">
        <v>545</v>
      </c>
      <c r="AH41" s="30" t="s">
        <v>341</v>
      </c>
      <c r="AI41" s="30" t="s">
        <v>341</v>
      </c>
      <c r="AJ41" s="30" t="s">
        <v>341</v>
      </c>
      <c r="AK41" s="30" t="s">
        <v>339</v>
      </c>
      <c r="AL41" s="30" t="s">
        <v>341</v>
      </c>
      <c r="AM41" s="30" t="s">
        <v>341</v>
      </c>
      <c r="AN41" s="30" t="s">
        <v>546</v>
      </c>
      <c r="AO41" s="30" t="s">
        <v>547</v>
      </c>
      <c r="AP41" s="30" t="s">
        <v>542</v>
      </c>
      <c r="AQ41" s="30" t="s">
        <v>344</v>
      </c>
      <c r="AR41" s="30" t="s">
        <v>345</v>
      </c>
      <c r="AS41" s="47" t="str">
        <f t="shared" si="0"/>
        <v>2</v>
      </c>
    </row>
    <row r="42" spans="1:45">
      <c r="A42" s="30" t="s">
        <v>330</v>
      </c>
      <c r="B42" s="30" t="s">
        <v>331</v>
      </c>
      <c r="C42" s="30" t="s">
        <v>332</v>
      </c>
      <c r="D42" s="30" t="s">
        <v>548</v>
      </c>
      <c r="E42" s="30" t="s">
        <v>334</v>
      </c>
      <c r="F42" s="30" t="s">
        <v>421</v>
      </c>
      <c r="G42" s="30" t="s">
        <v>335</v>
      </c>
      <c r="H42" s="30" t="s">
        <v>549</v>
      </c>
      <c r="I42" s="30" t="s">
        <v>550</v>
      </c>
      <c r="J42" s="40">
        <v>1000000</v>
      </c>
      <c r="K42" s="40">
        <v>1000000</v>
      </c>
      <c r="L42" s="40">
        <v>1000000</v>
      </c>
      <c r="M42" s="40">
        <v>0</v>
      </c>
      <c r="N42" s="40">
        <v>0</v>
      </c>
      <c r="O42" s="40">
        <v>0</v>
      </c>
      <c r="P42" s="40">
        <v>748084.19</v>
      </c>
      <c r="Q42" s="40">
        <v>748084.19</v>
      </c>
      <c r="R42" s="40">
        <v>0</v>
      </c>
      <c r="S42" s="40">
        <v>748084.19</v>
      </c>
      <c r="T42" s="40">
        <v>748084.19</v>
      </c>
      <c r="U42" s="40">
        <v>251915.81</v>
      </c>
      <c r="V42" s="40">
        <v>251915.81</v>
      </c>
      <c r="W42" s="40">
        <v>251915.81</v>
      </c>
      <c r="X42" s="40">
        <v>251915.81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30" t="s">
        <v>338</v>
      </c>
      <c r="AE42" s="30" t="s">
        <v>543</v>
      </c>
      <c r="AF42" s="30" t="s">
        <v>544</v>
      </c>
      <c r="AG42" s="30" t="s">
        <v>551</v>
      </c>
      <c r="AH42" s="30" t="s">
        <v>341</v>
      </c>
      <c r="AI42" s="30" t="s">
        <v>341</v>
      </c>
      <c r="AJ42" s="30" t="s">
        <v>341</v>
      </c>
      <c r="AK42" s="30" t="s">
        <v>339</v>
      </c>
      <c r="AL42" s="30" t="s">
        <v>341</v>
      </c>
      <c r="AM42" s="30" t="s">
        <v>341</v>
      </c>
      <c r="AN42" s="30" t="s">
        <v>546</v>
      </c>
      <c r="AO42" s="30" t="s">
        <v>547</v>
      </c>
      <c r="AP42" s="30" t="s">
        <v>550</v>
      </c>
      <c r="AQ42" s="30" t="s">
        <v>344</v>
      </c>
      <c r="AR42" s="30" t="s">
        <v>345</v>
      </c>
      <c r="AS42" s="47" t="str">
        <f t="shared" si="0"/>
        <v>2</v>
      </c>
    </row>
    <row r="43" spans="1:45">
      <c r="A43" s="30" t="s">
        <v>330</v>
      </c>
      <c r="B43" s="30" t="s">
        <v>331</v>
      </c>
      <c r="C43" s="30" t="s">
        <v>332</v>
      </c>
      <c r="D43" s="30" t="s">
        <v>552</v>
      </c>
      <c r="E43" s="30" t="s">
        <v>334</v>
      </c>
      <c r="F43" s="30" t="s">
        <v>421</v>
      </c>
      <c r="G43" s="30" t="s">
        <v>335</v>
      </c>
      <c r="H43" s="30" t="s">
        <v>553</v>
      </c>
      <c r="I43" s="30" t="s">
        <v>554</v>
      </c>
      <c r="J43" s="40">
        <v>1000000</v>
      </c>
      <c r="K43" s="40">
        <v>1000000</v>
      </c>
      <c r="L43" s="40">
        <v>500000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500000</v>
      </c>
      <c r="V43" s="40">
        <v>1000000</v>
      </c>
      <c r="W43" s="40">
        <v>1000000</v>
      </c>
      <c r="X43" s="40">
        <v>1000000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30" t="s">
        <v>338</v>
      </c>
      <c r="AE43" s="30" t="s">
        <v>543</v>
      </c>
      <c r="AF43" s="30" t="s">
        <v>544</v>
      </c>
      <c r="AG43" s="30" t="s">
        <v>555</v>
      </c>
      <c r="AH43" s="30" t="s">
        <v>341</v>
      </c>
      <c r="AI43" s="30" t="s">
        <v>341</v>
      </c>
      <c r="AJ43" s="30" t="s">
        <v>341</v>
      </c>
      <c r="AK43" s="30" t="s">
        <v>339</v>
      </c>
      <c r="AL43" s="30" t="s">
        <v>341</v>
      </c>
      <c r="AM43" s="30" t="s">
        <v>341</v>
      </c>
      <c r="AN43" s="30" t="s">
        <v>546</v>
      </c>
      <c r="AO43" s="30" t="s">
        <v>547</v>
      </c>
      <c r="AP43" s="30" t="s">
        <v>554</v>
      </c>
      <c r="AQ43" s="30" t="s">
        <v>344</v>
      </c>
      <c r="AR43" s="30" t="s">
        <v>345</v>
      </c>
      <c r="AS43" s="47" t="str">
        <f t="shared" si="0"/>
        <v>2</v>
      </c>
    </row>
    <row r="44" spans="1:45">
      <c r="A44" s="30" t="s">
        <v>330</v>
      </c>
      <c r="B44" s="30" t="s">
        <v>331</v>
      </c>
      <c r="C44" s="30" t="s">
        <v>332</v>
      </c>
      <c r="D44" s="30" t="s">
        <v>556</v>
      </c>
      <c r="E44" s="30" t="s">
        <v>334</v>
      </c>
      <c r="F44" s="30" t="s">
        <v>421</v>
      </c>
      <c r="G44" s="30" t="s">
        <v>335</v>
      </c>
      <c r="H44" s="30" t="s">
        <v>557</v>
      </c>
      <c r="I44" s="30" t="s">
        <v>557</v>
      </c>
      <c r="J44" s="40">
        <v>128607</v>
      </c>
      <c r="K44" s="40">
        <v>128607</v>
      </c>
      <c r="L44" s="40">
        <v>64303.5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64303.5</v>
      </c>
      <c r="V44" s="40">
        <v>128607</v>
      </c>
      <c r="W44" s="40">
        <v>128607</v>
      </c>
      <c r="X44" s="40">
        <v>128607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30" t="s">
        <v>338</v>
      </c>
      <c r="AE44" s="30" t="s">
        <v>543</v>
      </c>
      <c r="AF44" s="30" t="s">
        <v>338</v>
      </c>
      <c r="AG44" s="30" t="s">
        <v>558</v>
      </c>
      <c r="AH44" s="30" t="s">
        <v>341</v>
      </c>
      <c r="AI44" s="30" t="s">
        <v>341</v>
      </c>
      <c r="AJ44" s="30" t="s">
        <v>341</v>
      </c>
      <c r="AK44" s="30" t="s">
        <v>339</v>
      </c>
      <c r="AL44" s="30" t="s">
        <v>341</v>
      </c>
      <c r="AM44" s="30" t="s">
        <v>341</v>
      </c>
      <c r="AN44" s="30" t="s">
        <v>546</v>
      </c>
      <c r="AO44" s="30" t="s">
        <v>559</v>
      </c>
      <c r="AP44" s="30" t="s">
        <v>557</v>
      </c>
      <c r="AQ44" s="30" t="s">
        <v>344</v>
      </c>
      <c r="AR44" s="30" t="s">
        <v>345</v>
      </c>
      <c r="AS44" s="47" t="str">
        <f t="shared" si="0"/>
        <v>2</v>
      </c>
    </row>
    <row r="45" spans="1:45">
      <c r="A45" s="30" t="s">
        <v>330</v>
      </c>
      <c r="B45" s="30" t="s">
        <v>331</v>
      </c>
      <c r="C45" s="30" t="s">
        <v>332</v>
      </c>
      <c r="D45" s="30" t="s">
        <v>560</v>
      </c>
      <c r="E45" s="30" t="s">
        <v>334</v>
      </c>
      <c r="F45" s="30" t="s">
        <v>421</v>
      </c>
      <c r="G45" s="30" t="s">
        <v>335</v>
      </c>
      <c r="H45" s="30" t="s">
        <v>561</v>
      </c>
      <c r="I45" s="30" t="s">
        <v>562</v>
      </c>
      <c r="J45" s="40">
        <v>1000000</v>
      </c>
      <c r="K45" s="40">
        <v>1000000</v>
      </c>
      <c r="L45" s="40">
        <v>500000</v>
      </c>
      <c r="M45" s="40">
        <v>0</v>
      </c>
      <c r="N45" s="40">
        <v>388862</v>
      </c>
      <c r="O45" s="40">
        <v>0</v>
      </c>
      <c r="P45" s="40">
        <v>35823.75</v>
      </c>
      <c r="Q45" s="40">
        <v>35823.75</v>
      </c>
      <c r="R45" s="40">
        <v>0</v>
      </c>
      <c r="S45" s="40">
        <v>424685.75</v>
      </c>
      <c r="T45" s="40">
        <v>424685.75</v>
      </c>
      <c r="U45" s="40">
        <v>75314.25</v>
      </c>
      <c r="V45" s="40">
        <v>575314.25</v>
      </c>
      <c r="W45" s="40">
        <v>575314.25</v>
      </c>
      <c r="X45" s="40">
        <v>575314.25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30" t="s">
        <v>338</v>
      </c>
      <c r="AE45" s="30" t="s">
        <v>543</v>
      </c>
      <c r="AF45" s="30" t="s">
        <v>563</v>
      </c>
      <c r="AG45" s="30" t="s">
        <v>564</v>
      </c>
      <c r="AH45" s="30" t="s">
        <v>341</v>
      </c>
      <c r="AI45" s="30" t="s">
        <v>341</v>
      </c>
      <c r="AJ45" s="30" t="s">
        <v>341</v>
      </c>
      <c r="AK45" s="30" t="s">
        <v>339</v>
      </c>
      <c r="AL45" s="30" t="s">
        <v>341</v>
      </c>
      <c r="AM45" s="30" t="s">
        <v>341</v>
      </c>
      <c r="AN45" s="30" t="s">
        <v>546</v>
      </c>
      <c r="AO45" s="30" t="s">
        <v>565</v>
      </c>
      <c r="AP45" s="30" t="s">
        <v>562</v>
      </c>
      <c r="AQ45" s="30" t="s">
        <v>344</v>
      </c>
      <c r="AR45" s="30" t="s">
        <v>345</v>
      </c>
      <c r="AS45" s="47" t="str">
        <f t="shared" si="0"/>
        <v>2</v>
      </c>
    </row>
    <row r="46" spans="1:45">
      <c r="A46" s="30" t="s">
        <v>330</v>
      </c>
      <c r="B46" s="30" t="s">
        <v>331</v>
      </c>
      <c r="C46" s="30" t="s">
        <v>332</v>
      </c>
      <c r="D46" s="30" t="s">
        <v>566</v>
      </c>
      <c r="E46" s="30" t="s">
        <v>334</v>
      </c>
      <c r="F46" s="30" t="s">
        <v>421</v>
      </c>
      <c r="G46" s="30" t="s">
        <v>335</v>
      </c>
      <c r="H46" s="30" t="s">
        <v>567</v>
      </c>
      <c r="I46" s="30" t="s">
        <v>568</v>
      </c>
      <c r="J46" s="40">
        <v>1000000</v>
      </c>
      <c r="K46" s="40">
        <v>1000000</v>
      </c>
      <c r="L46" s="40">
        <v>1000000</v>
      </c>
      <c r="M46" s="40">
        <v>0</v>
      </c>
      <c r="N46" s="40">
        <v>11532.25</v>
      </c>
      <c r="O46" s="40">
        <v>0</v>
      </c>
      <c r="P46" s="40">
        <v>242161.79</v>
      </c>
      <c r="Q46" s="40">
        <v>82625</v>
      </c>
      <c r="R46" s="40">
        <v>0</v>
      </c>
      <c r="S46" s="40">
        <v>253694.04</v>
      </c>
      <c r="T46" s="40">
        <v>253694.04</v>
      </c>
      <c r="U46" s="40">
        <v>746305.96</v>
      </c>
      <c r="V46" s="40">
        <v>746305.96</v>
      </c>
      <c r="W46" s="40">
        <v>746305.96</v>
      </c>
      <c r="X46" s="40">
        <v>746305.96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30" t="s">
        <v>338</v>
      </c>
      <c r="AE46" s="30" t="s">
        <v>543</v>
      </c>
      <c r="AF46" s="30" t="s">
        <v>563</v>
      </c>
      <c r="AG46" s="30" t="s">
        <v>569</v>
      </c>
      <c r="AH46" s="30" t="s">
        <v>341</v>
      </c>
      <c r="AI46" s="30" t="s">
        <v>341</v>
      </c>
      <c r="AJ46" s="30" t="s">
        <v>341</v>
      </c>
      <c r="AK46" s="30" t="s">
        <v>339</v>
      </c>
      <c r="AL46" s="30" t="s">
        <v>341</v>
      </c>
      <c r="AM46" s="30" t="s">
        <v>341</v>
      </c>
      <c r="AN46" s="30" t="s">
        <v>546</v>
      </c>
      <c r="AO46" s="30" t="s">
        <v>565</v>
      </c>
      <c r="AP46" s="30" t="s">
        <v>568</v>
      </c>
      <c r="AQ46" s="30" t="s">
        <v>344</v>
      </c>
      <c r="AR46" s="30" t="s">
        <v>345</v>
      </c>
      <c r="AS46" s="47" t="str">
        <f t="shared" si="0"/>
        <v>2</v>
      </c>
    </row>
    <row r="47" spans="1:45">
      <c r="A47" s="30" t="s">
        <v>330</v>
      </c>
      <c r="B47" s="30" t="s">
        <v>331</v>
      </c>
      <c r="C47" s="30" t="s">
        <v>332</v>
      </c>
      <c r="D47" s="30" t="s">
        <v>570</v>
      </c>
      <c r="E47" s="30" t="s">
        <v>334</v>
      </c>
      <c r="F47" s="30" t="s">
        <v>421</v>
      </c>
      <c r="G47" s="30" t="s">
        <v>335</v>
      </c>
      <c r="H47" s="30" t="s">
        <v>571</v>
      </c>
      <c r="I47" s="30" t="s">
        <v>572</v>
      </c>
      <c r="J47" s="40">
        <v>1000000</v>
      </c>
      <c r="K47" s="40">
        <v>1000000</v>
      </c>
      <c r="L47" s="40">
        <v>1000000</v>
      </c>
      <c r="M47" s="40">
        <v>0</v>
      </c>
      <c r="N47" s="40">
        <v>994001</v>
      </c>
      <c r="O47" s="40">
        <v>0</v>
      </c>
      <c r="P47" s="40">
        <v>0</v>
      </c>
      <c r="Q47" s="40">
        <v>0</v>
      </c>
      <c r="R47" s="40">
        <v>0</v>
      </c>
      <c r="S47" s="40">
        <v>994001</v>
      </c>
      <c r="T47" s="40">
        <v>994001</v>
      </c>
      <c r="U47" s="40">
        <v>5999</v>
      </c>
      <c r="V47" s="40">
        <v>5999</v>
      </c>
      <c r="W47" s="40">
        <v>5999</v>
      </c>
      <c r="X47" s="40">
        <v>5999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30" t="s">
        <v>338</v>
      </c>
      <c r="AE47" s="30" t="s">
        <v>543</v>
      </c>
      <c r="AF47" s="30" t="s">
        <v>563</v>
      </c>
      <c r="AG47" s="30" t="s">
        <v>573</v>
      </c>
      <c r="AH47" s="30" t="s">
        <v>341</v>
      </c>
      <c r="AI47" s="30" t="s">
        <v>341</v>
      </c>
      <c r="AJ47" s="30" t="s">
        <v>341</v>
      </c>
      <c r="AK47" s="30" t="s">
        <v>339</v>
      </c>
      <c r="AL47" s="30" t="s">
        <v>341</v>
      </c>
      <c r="AM47" s="30" t="s">
        <v>341</v>
      </c>
      <c r="AN47" s="30" t="s">
        <v>546</v>
      </c>
      <c r="AO47" s="30" t="s">
        <v>565</v>
      </c>
      <c r="AP47" s="30" t="s">
        <v>572</v>
      </c>
      <c r="AQ47" s="30" t="s">
        <v>344</v>
      </c>
      <c r="AR47" s="30" t="s">
        <v>345</v>
      </c>
      <c r="AS47" s="47" t="str">
        <f t="shared" si="0"/>
        <v>2</v>
      </c>
    </row>
    <row r="48" spans="1:45">
      <c r="A48" s="30" t="s">
        <v>330</v>
      </c>
      <c r="B48" s="30" t="s">
        <v>331</v>
      </c>
      <c r="C48" s="30" t="s">
        <v>332</v>
      </c>
      <c r="D48" s="30" t="s">
        <v>574</v>
      </c>
      <c r="E48" s="30" t="s">
        <v>334</v>
      </c>
      <c r="F48" s="30" t="s">
        <v>421</v>
      </c>
      <c r="G48" s="30" t="s">
        <v>335</v>
      </c>
      <c r="H48" s="30" t="s">
        <v>575</v>
      </c>
      <c r="I48" s="30" t="s">
        <v>576</v>
      </c>
      <c r="J48" s="40">
        <v>1000000</v>
      </c>
      <c r="K48" s="40">
        <v>1000000</v>
      </c>
      <c r="L48" s="40">
        <v>500000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500000</v>
      </c>
      <c r="V48" s="40">
        <v>1000000</v>
      </c>
      <c r="W48" s="40">
        <v>1000000</v>
      </c>
      <c r="X48" s="40">
        <v>1000000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30" t="s">
        <v>338</v>
      </c>
      <c r="AE48" s="30" t="s">
        <v>543</v>
      </c>
      <c r="AF48" s="30" t="s">
        <v>563</v>
      </c>
      <c r="AG48" s="30" t="s">
        <v>577</v>
      </c>
      <c r="AH48" s="30" t="s">
        <v>341</v>
      </c>
      <c r="AI48" s="30" t="s">
        <v>341</v>
      </c>
      <c r="AJ48" s="30" t="s">
        <v>341</v>
      </c>
      <c r="AK48" s="30" t="s">
        <v>339</v>
      </c>
      <c r="AL48" s="30" t="s">
        <v>341</v>
      </c>
      <c r="AM48" s="30" t="s">
        <v>341</v>
      </c>
      <c r="AN48" s="30" t="s">
        <v>546</v>
      </c>
      <c r="AO48" s="30" t="s">
        <v>565</v>
      </c>
      <c r="AP48" s="30" t="s">
        <v>576</v>
      </c>
      <c r="AQ48" s="30" t="s">
        <v>344</v>
      </c>
      <c r="AR48" s="30" t="s">
        <v>345</v>
      </c>
      <c r="AS48" s="47" t="str">
        <f t="shared" si="0"/>
        <v>2</v>
      </c>
    </row>
    <row r="49" spans="1:45">
      <c r="A49" s="30" t="s">
        <v>330</v>
      </c>
      <c r="B49" s="30" t="s">
        <v>331</v>
      </c>
      <c r="C49" s="30" t="s">
        <v>332</v>
      </c>
      <c r="D49" s="30" t="s">
        <v>578</v>
      </c>
      <c r="E49" s="30" t="s">
        <v>334</v>
      </c>
      <c r="F49" s="30" t="s">
        <v>421</v>
      </c>
      <c r="G49" s="30" t="s">
        <v>335</v>
      </c>
      <c r="H49" s="30" t="s">
        <v>579</v>
      </c>
      <c r="I49" s="30" t="s">
        <v>580</v>
      </c>
      <c r="J49" s="40">
        <v>1500000</v>
      </c>
      <c r="K49" s="40">
        <v>1500000</v>
      </c>
      <c r="L49" s="40">
        <v>750000</v>
      </c>
      <c r="M49" s="40">
        <v>0</v>
      </c>
      <c r="N49" s="40">
        <v>0</v>
      </c>
      <c r="O49" s="40">
        <v>0</v>
      </c>
      <c r="P49" s="40">
        <v>386250</v>
      </c>
      <c r="Q49" s="40">
        <v>386250</v>
      </c>
      <c r="R49" s="40">
        <v>0</v>
      </c>
      <c r="S49" s="40">
        <v>386250</v>
      </c>
      <c r="T49" s="40">
        <v>386250</v>
      </c>
      <c r="U49" s="40">
        <v>363750</v>
      </c>
      <c r="V49" s="40">
        <v>1113750</v>
      </c>
      <c r="W49" s="40">
        <v>1113750</v>
      </c>
      <c r="X49" s="40">
        <v>1113750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30" t="s">
        <v>338</v>
      </c>
      <c r="AE49" s="30" t="s">
        <v>543</v>
      </c>
      <c r="AF49" s="30" t="s">
        <v>563</v>
      </c>
      <c r="AG49" s="30" t="s">
        <v>581</v>
      </c>
      <c r="AH49" s="30" t="s">
        <v>341</v>
      </c>
      <c r="AI49" s="30" t="s">
        <v>341</v>
      </c>
      <c r="AJ49" s="30" t="s">
        <v>341</v>
      </c>
      <c r="AK49" s="30" t="s">
        <v>339</v>
      </c>
      <c r="AL49" s="30" t="s">
        <v>582</v>
      </c>
      <c r="AM49" s="30" t="s">
        <v>341</v>
      </c>
      <c r="AN49" s="30" t="s">
        <v>546</v>
      </c>
      <c r="AO49" s="30" t="s">
        <v>565</v>
      </c>
      <c r="AP49" s="30" t="s">
        <v>580</v>
      </c>
      <c r="AQ49" s="30" t="s">
        <v>344</v>
      </c>
      <c r="AR49" s="30" t="s">
        <v>345</v>
      </c>
      <c r="AS49" s="47" t="str">
        <f t="shared" si="0"/>
        <v>2</v>
      </c>
    </row>
    <row r="50" spans="1:45">
      <c r="A50" s="30" t="s">
        <v>330</v>
      </c>
      <c r="B50" s="30" t="s">
        <v>331</v>
      </c>
      <c r="C50" s="30" t="s">
        <v>332</v>
      </c>
      <c r="D50" s="30" t="s">
        <v>583</v>
      </c>
      <c r="E50" s="30" t="s">
        <v>334</v>
      </c>
      <c r="F50" s="30" t="s">
        <v>421</v>
      </c>
      <c r="G50" s="30" t="s">
        <v>335</v>
      </c>
      <c r="H50" s="30" t="s">
        <v>584</v>
      </c>
      <c r="I50" s="30" t="s">
        <v>585</v>
      </c>
      <c r="J50" s="40">
        <v>1000000</v>
      </c>
      <c r="K50" s="40">
        <v>1000000</v>
      </c>
      <c r="L50" s="40">
        <v>645000</v>
      </c>
      <c r="M50" s="40">
        <v>0</v>
      </c>
      <c r="N50" s="40">
        <v>0</v>
      </c>
      <c r="O50" s="40">
        <v>0</v>
      </c>
      <c r="P50" s="40">
        <v>498230.56</v>
      </c>
      <c r="Q50" s="40">
        <v>0</v>
      </c>
      <c r="R50" s="40">
        <v>0</v>
      </c>
      <c r="S50" s="40">
        <v>498230.56</v>
      </c>
      <c r="T50" s="40">
        <v>498230.56</v>
      </c>
      <c r="U50" s="40">
        <v>146769.44</v>
      </c>
      <c r="V50" s="40">
        <v>501769.44</v>
      </c>
      <c r="W50" s="40">
        <v>501769.44</v>
      </c>
      <c r="X50" s="40">
        <v>501769.44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30" t="s">
        <v>338</v>
      </c>
      <c r="AE50" s="30" t="s">
        <v>543</v>
      </c>
      <c r="AF50" s="30" t="s">
        <v>586</v>
      </c>
      <c r="AG50" s="30" t="s">
        <v>587</v>
      </c>
      <c r="AH50" s="30" t="s">
        <v>341</v>
      </c>
      <c r="AI50" s="30" t="s">
        <v>341</v>
      </c>
      <c r="AJ50" s="30" t="s">
        <v>341</v>
      </c>
      <c r="AK50" s="30" t="s">
        <v>339</v>
      </c>
      <c r="AL50" s="30" t="s">
        <v>341</v>
      </c>
      <c r="AM50" s="30" t="s">
        <v>341</v>
      </c>
      <c r="AN50" s="30" t="s">
        <v>546</v>
      </c>
      <c r="AO50" s="30" t="s">
        <v>588</v>
      </c>
      <c r="AP50" s="30" t="s">
        <v>585</v>
      </c>
      <c r="AQ50" s="30" t="s">
        <v>344</v>
      </c>
      <c r="AR50" s="30" t="s">
        <v>345</v>
      </c>
      <c r="AS50" s="47" t="str">
        <f t="shared" si="0"/>
        <v>2</v>
      </c>
    </row>
    <row r="51" spans="1:45">
      <c r="A51" s="30" t="s">
        <v>330</v>
      </c>
      <c r="B51" s="30" t="s">
        <v>331</v>
      </c>
      <c r="C51" s="30" t="s">
        <v>332</v>
      </c>
      <c r="D51" s="30" t="s">
        <v>589</v>
      </c>
      <c r="E51" s="30" t="s">
        <v>334</v>
      </c>
      <c r="F51" s="30" t="s">
        <v>421</v>
      </c>
      <c r="G51" s="30" t="s">
        <v>335</v>
      </c>
      <c r="H51" s="30" t="s">
        <v>590</v>
      </c>
      <c r="I51" s="30" t="s">
        <v>591</v>
      </c>
      <c r="J51" s="40">
        <v>9000000</v>
      </c>
      <c r="K51" s="40">
        <v>9000000</v>
      </c>
      <c r="L51" s="40">
        <v>4500000</v>
      </c>
      <c r="M51" s="40">
        <v>0</v>
      </c>
      <c r="N51" s="40">
        <v>469407.7</v>
      </c>
      <c r="O51" s="40">
        <v>1661100</v>
      </c>
      <c r="P51" s="40">
        <v>1493860</v>
      </c>
      <c r="Q51" s="40">
        <v>1493860</v>
      </c>
      <c r="R51" s="40">
        <v>0</v>
      </c>
      <c r="S51" s="40">
        <v>3624367.7</v>
      </c>
      <c r="T51" s="40">
        <v>3624367.7</v>
      </c>
      <c r="U51" s="40">
        <v>875632.3</v>
      </c>
      <c r="V51" s="40">
        <v>5375632.2999999998</v>
      </c>
      <c r="W51" s="40">
        <v>5375632.2999999998</v>
      </c>
      <c r="X51" s="40">
        <v>5375632.2999999998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30" t="s">
        <v>338</v>
      </c>
      <c r="AE51" s="30" t="s">
        <v>543</v>
      </c>
      <c r="AF51" s="30" t="s">
        <v>586</v>
      </c>
      <c r="AG51" s="30" t="s">
        <v>592</v>
      </c>
      <c r="AH51" s="30" t="s">
        <v>341</v>
      </c>
      <c r="AI51" s="30" t="s">
        <v>341</v>
      </c>
      <c r="AJ51" s="30" t="s">
        <v>341</v>
      </c>
      <c r="AK51" s="30" t="s">
        <v>339</v>
      </c>
      <c r="AL51" s="30" t="s">
        <v>341</v>
      </c>
      <c r="AM51" s="30" t="s">
        <v>341</v>
      </c>
      <c r="AN51" s="30" t="s">
        <v>546</v>
      </c>
      <c r="AO51" s="30" t="s">
        <v>588</v>
      </c>
      <c r="AP51" s="30" t="s">
        <v>591</v>
      </c>
      <c r="AQ51" s="30" t="s">
        <v>344</v>
      </c>
      <c r="AR51" s="30" t="s">
        <v>345</v>
      </c>
      <c r="AS51" s="47" t="str">
        <f t="shared" si="0"/>
        <v>2</v>
      </c>
    </row>
    <row r="52" spans="1:45">
      <c r="A52" s="30" t="s">
        <v>330</v>
      </c>
      <c r="B52" s="30" t="s">
        <v>331</v>
      </c>
      <c r="C52" s="30" t="s">
        <v>332</v>
      </c>
      <c r="D52" s="30" t="s">
        <v>593</v>
      </c>
      <c r="E52" s="30" t="s">
        <v>334</v>
      </c>
      <c r="F52" s="30" t="s">
        <v>421</v>
      </c>
      <c r="G52" s="30" t="s">
        <v>335</v>
      </c>
      <c r="H52" s="30" t="s">
        <v>594</v>
      </c>
      <c r="I52" s="30" t="s">
        <v>595</v>
      </c>
      <c r="J52" s="40">
        <v>1000000</v>
      </c>
      <c r="K52" s="40">
        <v>1000000</v>
      </c>
      <c r="L52" s="40">
        <v>500000</v>
      </c>
      <c r="M52" s="40">
        <v>0</v>
      </c>
      <c r="N52" s="40">
        <v>89717.59</v>
      </c>
      <c r="O52" s="40">
        <v>268325.39</v>
      </c>
      <c r="P52" s="40">
        <v>104276.58</v>
      </c>
      <c r="Q52" s="40">
        <v>0</v>
      </c>
      <c r="R52" s="40">
        <v>0</v>
      </c>
      <c r="S52" s="40">
        <v>462319.56</v>
      </c>
      <c r="T52" s="40">
        <v>462319.56</v>
      </c>
      <c r="U52" s="40">
        <v>37680.44</v>
      </c>
      <c r="V52" s="40">
        <v>537680.43999999994</v>
      </c>
      <c r="W52" s="40">
        <v>537680.43999999994</v>
      </c>
      <c r="X52" s="40">
        <v>537680.43999999994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30" t="s">
        <v>338</v>
      </c>
      <c r="AE52" s="30" t="s">
        <v>543</v>
      </c>
      <c r="AF52" s="30" t="s">
        <v>596</v>
      </c>
      <c r="AG52" s="30" t="s">
        <v>597</v>
      </c>
      <c r="AH52" s="30" t="s">
        <v>341</v>
      </c>
      <c r="AI52" s="30" t="s">
        <v>341</v>
      </c>
      <c r="AJ52" s="30" t="s">
        <v>341</v>
      </c>
      <c r="AK52" s="30" t="s">
        <v>339</v>
      </c>
      <c r="AL52" s="30" t="s">
        <v>341</v>
      </c>
      <c r="AM52" s="30" t="s">
        <v>341</v>
      </c>
      <c r="AN52" s="30" t="s">
        <v>546</v>
      </c>
      <c r="AO52" s="30" t="s">
        <v>598</v>
      </c>
      <c r="AP52" s="30" t="s">
        <v>595</v>
      </c>
      <c r="AQ52" s="30" t="s">
        <v>344</v>
      </c>
      <c r="AR52" s="30" t="s">
        <v>345</v>
      </c>
      <c r="AS52" s="47" t="str">
        <f t="shared" si="0"/>
        <v>2</v>
      </c>
    </row>
    <row r="53" spans="1:45">
      <c r="A53" s="30" t="s">
        <v>330</v>
      </c>
      <c r="B53" s="30" t="s">
        <v>331</v>
      </c>
      <c r="C53" s="30" t="s">
        <v>332</v>
      </c>
      <c r="D53" s="30" t="s">
        <v>599</v>
      </c>
      <c r="E53" s="30" t="s">
        <v>334</v>
      </c>
      <c r="F53" s="30" t="s">
        <v>421</v>
      </c>
      <c r="G53" s="30" t="s">
        <v>335</v>
      </c>
      <c r="H53" s="30" t="s">
        <v>600</v>
      </c>
      <c r="I53" s="30" t="s">
        <v>601</v>
      </c>
      <c r="J53" s="40">
        <v>1000000</v>
      </c>
      <c r="K53" s="40">
        <v>1000000</v>
      </c>
      <c r="L53" s="40">
        <v>500000</v>
      </c>
      <c r="M53" s="40">
        <v>0</v>
      </c>
      <c r="N53" s="40">
        <v>0.02</v>
      </c>
      <c r="O53" s="40">
        <v>0</v>
      </c>
      <c r="P53" s="40">
        <v>72684.39</v>
      </c>
      <c r="Q53" s="40">
        <v>72684.39</v>
      </c>
      <c r="R53" s="40">
        <v>0</v>
      </c>
      <c r="S53" s="40">
        <v>72684.41</v>
      </c>
      <c r="T53" s="40">
        <v>72684.41</v>
      </c>
      <c r="U53" s="40">
        <v>427315.59</v>
      </c>
      <c r="V53" s="40">
        <v>927315.59</v>
      </c>
      <c r="W53" s="40">
        <v>927315.59</v>
      </c>
      <c r="X53" s="40">
        <v>927315.59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30" t="s">
        <v>338</v>
      </c>
      <c r="AE53" s="30" t="s">
        <v>543</v>
      </c>
      <c r="AF53" s="30" t="s">
        <v>596</v>
      </c>
      <c r="AG53" s="30" t="s">
        <v>602</v>
      </c>
      <c r="AH53" s="30" t="s">
        <v>341</v>
      </c>
      <c r="AI53" s="30" t="s">
        <v>341</v>
      </c>
      <c r="AJ53" s="30" t="s">
        <v>341</v>
      </c>
      <c r="AK53" s="30" t="s">
        <v>339</v>
      </c>
      <c r="AL53" s="30" t="s">
        <v>341</v>
      </c>
      <c r="AM53" s="30" t="s">
        <v>341</v>
      </c>
      <c r="AN53" s="30" t="s">
        <v>546</v>
      </c>
      <c r="AO53" s="30" t="s">
        <v>598</v>
      </c>
      <c r="AP53" s="30" t="s">
        <v>601</v>
      </c>
      <c r="AQ53" s="30" t="s">
        <v>344</v>
      </c>
      <c r="AR53" s="30" t="s">
        <v>345</v>
      </c>
      <c r="AS53" s="47" t="str">
        <f t="shared" si="0"/>
        <v>2</v>
      </c>
    </row>
    <row r="54" spans="1:45">
      <c r="A54" s="30" t="s">
        <v>330</v>
      </c>
      <c r="B54" s="30" t="s">
        <v>331</v>
      </c>
      <c r="C54" s="30" t="s">
        <v>332</v>
      </c>
      <c r="D54" s="30" t="s">
        <v>603</v>
      </c>
      <c r="E54" s="30" t="s">
        <v>334</v>
      </c>
      <c r="F54" s="30" t="s">
        <v>421</v>
      </c>
      <c r="G54" s="30" t="s">
        <v>335</v>
      </c>
      <c r="H54" s="30" t="s">
        <v>604</v>
      </c>
      <c r="I54" s="30" t="s">
        <v>604</v>
      </c>
      <c r="J54" s="40">
        <v>4000000</v>
      </c>
      <c r="K54" s="40">
        <v>4000000</v>
      </c>
      <c r="L54" s="40">
        <v>3000000</v>
      </c>
      <c r="M54" s="40">
        <v>0</v>
      </c>
      <c r="N54" s="40">
        <v>1992868</v>
      </c>
      <c r="O54" s="40">
        <v>0</v>
      </c>
      <c r="P54" s="40">
        <v>0</v>
      </c>
      <c r="Q54" s="40">
        <v>0</v>
      </c>
      <c r="R54" s="40">
        <v>0</v>
      </c>
      <c r="S54" s="40">
        <v>1992868</v>
      </c>
      <c r="T54" s="40">
        <v>1992868</v>
      </c>
      <c r="U54" s="40">
        <v>1007132</v>
      </c>
      <c r="V54" s="40">
        <v>2007132</v>
      </c>
      <c r="W54" s="40">
        <v>2007132</v>
      </c>
      <c r="X54" s="40">
        <v>2007132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30" t="s">
        <v>338</v>
      </c>
      <c r="AE54" s="30" t="s">
        <v>543</v>
      </c>
      <c r="AF54" s="30" t="s">
        <v>596</v>
      </c>
      <c r="AG54" s="30" t="s">
        <v>605</v>
      </c>
      <c r="AH54" s="30" t="s">
        <v>341</v>
      </c>
      <c r="AI54" s="30" t="s">
        <v>341</v>
      </c>
      <c r="AJ54" s="30" t="s">
        <v>341</v>
      </c>
      <c r="AK54" s="30" t="s">
        <v>339</v>
      </c>
      <c r="AL54" s="30" t="s">
        <v>341</v>
      </c>
      <c r="AM54" s="30" t="s">
        <v>341</v>
      </c>
      <c r="AN54" s="30" t="s">
        <v>546</v>
      </c>
      <c r="AO54" s="30" t="s">
        <v>598</v>
      </c>
      <c r="AP54" s="30" t="s">
        <v>604</v>
      </c>
      <c r="AQ54" s="30" t="s">
        <v>344</v>
      </c>
      <c r="AR54" s="30" t="s">
        <v>345</v>
      </c>
      <c r="AS54" s="47" t="str">
        <f t="shared" si="0"/>
        <v>2</v>
      </c>
    </row>
    <row r="55" spans="1:45">
      <c r="A55" s="30" t="s">
        <v>330</v>
      </c>
      <c r="B55" s="30" t="s">
        <v>331</v>
      </c>
      <c r="C55" s="30" t="s">
        <v>332</v>
      </c>
      <c r="D55" s="30" t="s">
        <v>606</v>
      </c>
      <c r="E55" s="30" t="s">
        <v>334</v>
      </c>
      <c r="F55" s="30" t="s">
        <v>421</v>
      </c>
      <c r="G55" s="30" t="s">
        <v>335</v>
      </c>
      <c r="H55" s="30" t="s">
        <v>607</v>
      </c>
      <c r="I55" s="30" t="s">
        <v>608</v>
      </c>
      <c r="J55" s="40">
        <v>4500000</v>
      </c>
      <c r="K55" s="40">
        <v>4500000</v>
      </c>
      <c r="L55" s="40">
        <v>4500000</v>
      </c>
      <c r="M55" s="40">
        <v>0</v>
      </c>
      <c r="N55" s="40">
        <v>77339.53</v>
      </c>
      <c r="O55" s="40">
        <v>0</v>
      </c>
      <c r="P55" s="40">
        <v>2171034.85</v>
      </c>
      <c r="Q55" s="40">
        <v>2171034.85</v>
      </c>
      <c r="R55" s="40">
        <v>1206924.75</v>
      </c>
      <c r="S55" s="40">
        <v>2248374.38</v>
      </c>
      <c r="T55" s="40">
        <v>2248374.38</v>
      </c>
      <c r="U55" s="40">
        <v>2251625.62</v>
      </c>
      <c r="V55" s="40">
        <v>2251625.62</v>
      </c>
      <c r="W55" s="40">
        <v>2251625.62</v>
      </c>
      <c r="X55" s="40">
        <v>2251625.62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30" t="s">
        <v>338</v>
      </c>
      <c r="AE55" s="30" t="s">
        <v>543</v>
      </c>
      <c r="AF55" s="30" t="s">
        <v>596</v>
      </c>
      <c r="AG55" s="30" t="s">
        <v>609</v>
      </c>
      <c r="AH55" s="30" t="s">
        <v>341</v>
      </c>
      <c r="AI55" s="30" t="s">
        <v>341</v>
      </c>
      <c r="AJ55" s="30" t="s">
        <v>341</v>
      </c>
      <c r="AK55" s="30" t="s">
        <v>339</v>
      </c>
      <c r="AL55" s="30" t="s">
        <v>341</v>
      </c>
      <c r="AM55" s="30" t="s">
        <v>341</v>
      </c>
      <c r="AN55" s="30" t="s">
        <v>546</v>
      </c>
      <c r="AO55" s="30" t="s">
        <v>598</v>
      </c>
      <c r="AP55" s="30" t="s">
        <v>608</v>
      </c>
      <c r="AQ55" s="30" t="s">
        <v>344</v>
      </c>
      <c r="AR55" s="30" t="s">
        <v>345</v>
      </c>
      <c r="AS55" s="47" t="str">
        <f t="shared" si="0"/>
        <v>2</v>
      </c>
    </row>
    <row r="56" spans="1:45">
      <c r="A56" s="30" t="s">
        <v>330</v>
      </c>
      <c r="B56" s="30" t="s">
        <v>331</v>
      </c>
      <c r="C56" s="30" t="s">
        <v>332</v>
      </c>
      <c r="D56" s="30" t="s">
        <v>610</v>
      </c>
      <c r="E56" s="30" t="s">
        <v>334</v>
      </c>
      <c r="F56" s="30" t="s">
        <v>421</v>
      </c>
      <c r="G56" s="30" t="s">
        <v>335</v>
      </c>
      <c r="H56" s="30" t="s">
        <v>611</v>
      </c>
      <c r="I56" s="30" t="s">
        <v>612</v>
      </c>
      <c r="J56" s="40">
        <v>1000000</v>
      </c>
      <c r="K56" s="40">
        <v>1000000</v>
      </c>
      <c r="L56" s="40">
        <v>500000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500000</v>
      </c>
      <c r="V56" s="40">
        <v>1000000</v>
      </c>
      <c r="W56" s="40">
        <v>1000000</v>
      </c>
      <c r="X56" s="40">
        <v>1000000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30" t="s">
        <v>338</v>
      </c>
      <c r="AE56" s="30" t="s">
        <v>543</v>
      </c>
      <c r="AF56" s="30" t="s">
        <v>596</v>
      </c>
      <c r="AG56" s="30" t="s">
        <v>613</v>
      </c>
      <c r="AH56" s="30" t="s">
        <v>341</v>
      </c>
      <c r="AI56" s="30" t="s">
        <v>341</v>
      </c>
      <c r="AJ56" s="30" t="s">
        <v>341</v>
      </c>
      <c r="AK56" s="30" t="s">
        <v>339</v>
      </c>
      <c r="AL56" s="30" t="s">
        <v>341</v>
      </c>
      <c r="AM56" s="30" t="s">
        <v>341</v>
      </c>
      <c r="AN56" s="30" t="s">
        <v>546</v>
      </c>
      <c r="AO56" s="30" t="s">
        <v>598</v>
      </c>
      <c r="AP56" s="30" t="s">
        <v>612</v>
      </c>
      <c r="AQ56" s="30" t="s">
        <v>344</v>
      </c>
      <c r="AR56" s="30" t="s">
        <v>345</v>
      </c>
      <c r="AS56" s="47" t="str">
        <f t="shared" si="0"/>
        <v>2</v>
      </c>
    </row>
    <row r="57" spans="1:45">
      <c r="A57" s="30" t="s">
        <v>330</v>
      </c>
      <c r="B57" s="30" t="s">
        <v>331</v>
      </c>
      <c r="C57" s="30" t="s">
        <v>332</v>
      </c>
      <c r="D57" s="30" t="s">
        <v>614</v>
      </c>
      <c r="E57" s="30" t="s">
        <v>334</v>
      </c>
      <c r="F57" s="30" t="s">
        <v>421</v>
      </c>
      <c r="G57" s="30" t="s">
        <v>335</v>
      </c>
      <c r="H57" s="30" t="s">
        <v>615</v>
      </c>
      <c r="I57" s="30" t="s">
        <v>616</v>
      </c>
      <c r="J57" s="40">
        <v>1100000</v>
      </c>
      <c r="K57" s="40">
        <v>1100000</v>
      </c>
      <c r="L57" s="40">
        <v>550000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550000</v>
      </c>
      <c r="V57" s="40">
        <v>1100000</v>
      </c>
      <c r="W57" s="40">
        <v>1100000</v>
      </c>
      <c r="X57" s="40">
        <v>1100000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30" t="s">
        <v>338</v>
      </c>
      <c r="AE57" s="30" t="s">
        <v>543</v>
      </c>
      <c r="AF57" s="30" t="s">
        <v>596</v>
      </c>
      <c r="AG57" s="30" t="s">
        <v>617</v>
      </c>
      <c r="AH57" s="30" t="s">
        <v>341</v>
      </c>
      <c r="AI57" s="30" t="s">
        <v>341</v>
      </c>
      <c r="AJ57" s="30" t="s">
        <v>341</v>
      </c>
      <c r="AK57" s="30" t="s">
        <v>339</v>
      </c>
      <c r="AL57" s="30" t="s">
        <v>341</v>
      </c>
      <c r="AM57" s="30" t="s">
        <v>341</v>
      </c>
      <c r="AN57" s="30" t="s">
        <v>546</v>
      </c>
      <c r="AO57" s="30" t="s">
        <v>598</v>
      </c>
      <c r="AP57" s="30" t="s">
        <v>616</v>
      </c>
      <c r="AQ57" s="30" t="s">
        <v>344</v>
      </c>
      <c r="AR57" s="30" t="s">
        <v>345</v>
      </c>
      <c r="AS57" s="47" t="str">
        <f t="shared" si="0"/>
        <v>2</v>
      </c>
    </row>
    <row r="58" spans="1:45">
      <c r="A58" s="30" t="s">
        <v>330</v>
      </c>
      <c r="B58" s="30" t="s">
        <v>331</v>
      </c>
      <c r="C58" s="30" t="s">
        <v>332</v>
      </c>
      <c r="D58" s="30" t="s">
        <v>618</v>
      </c>
      <c r="E58" s="30" t="s">
        <v>619</v>
      </c>
      <c r="F58" s="30" t="s">
        <v>620</v>
      </c>
      <c r="G58" s="30" t="s">
        <v>335</v>
      </c>
      <c r="H58" s="30" t="s">
        <v>621</v>
      </c>
      <c r="I58" s="30" t="s">
        <v>622</v>
      </c>
      <c r="J58" s="40">
        <v>15000000</v>
      </c>
      <c r="K58" s="40">
        <v>8300000</v>
      </c>
      <c r="L58" s="40">
        <v>7500000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7500000</v>
      </c>
      <c r="V58" s="40">
        <v>8300000</v>
      </c>
      <c r="W58" s="40">
        <v>8300000</v>
      </c>
      <c r="X58" s="40">
        <v>8300000</v>
      </c>
      <c r="Y58" s="40">
        <v>0</v>
      </c>
      <c r="Z58" s="40">
        <v>0</v>
      </c>
      <c r="AA58" s="40">
        <v>0</v>
      </c>
      <c r="AB58" s="40">
        <v>-6700000</v>
      </c>
      <c r="AC58" s="40">
        <v>0</v>
      </c>
      <c r="AD58" s="30" t="s">
        <v>338</v>
      </c>
      <c r="AE58" s="30" t="s">
        <v>623</v>
      </c>
      <c r="AF58" s="30" t="s">
        <v>624</v>
      </c>
      <c r="AG58" s="30" t="s">
        <v>625</v>
      </c>
      <c r="AH58" s="30" t="s">
        <v>341</v>
      </c>
      <c r="AI58" s="30" t="s">
        <v>341</v>
      </c>
      <c r="AJ58" s="30" t="s">
        <v>341</v>
      </c>
      <c r="AK58" s="30" t="s">
        <v>339</v>
      </c>
      <c r="AL58" s="30" t="s">
        <v>341</v>
      </c>
      <c r="AM58" s="30" t="s">
        <v>341</v>
      </c>
      <c r="AN58" s="30" t="s">
        <v>626</v>
      </c>
      <c r="AO58" s="30" t="s">
        <v>627</v>
      </c>
      <c r="AP58" s="30" t="s">
        <v>622</v>
      </c>
      <c r="AQ58" s="30" t="s">
        <v>344</v>
      </c>
      <c r="AR58" s="30" t="s">
        <v>628</v>
      </c>
      <c r="AS58" s="47" t="str">
        <f t="shared" si="0"/>
        <v>5</v>
      </c>
    </row>
    <row r="59" spans="1:45">
      <c r="A59" s="30" t="s">
        <v>330</v>
      </c>
      <c r="B59" s="30" t="s">
        <v>331</v>
      </c>
      <c r="C59" s="30" t="s">
        <v>332</v>
      </c>
      <c r="D59" s="30" t="s">
        <v>629</v>
      </c>
      <c r="E59" s="30" t="s">
        <v>619</v>
      </c>
      <c r="F59" s="30" t="s">
        <v>620</v>
      </c>
      <c r="G59" s="30" t="s">
        <v>335</v>
      </c>
      <c r="H59" s="30" t="s">
        <v>630</v>
      </c>
      <c r="I59" s="30" t="s">
        <v>631</v>
      </c>
      <c r="J59" s="40">
        <v>15000000</v>
      </c>
      <c r="K59" s="40">
        <v>15000000</v>
      </c>
      <c r="L59" s="40">
        <v>7500000</v>
      </c>
      <c r="M59" s="40">
        <v>0</v>
      </c>
      <c r="N59" s="40">
        <v>202263.51</v>
      </c>
      <c r="O59" s="40">
        <v>0</v>
      </c>
      <c r="P59" s="40">
        <v>0</v>
      </c>
      <c r="Q59" s="40">
        <v>0</v>
      </c>
      <c r="R59" s="40">
        <v>0</v>
      </c>
      <c r="S59" s="40">
        <v>202263.51</v>
      </c>
      <c r="T59" s="40">
        <v>202263.51</v>
      </c>
      <c r="U59" s="40">
        <v>7297736.4900000002</v>
      </c>
      <c r="V59" s="40">
        <v>14797736.49</v>
      </c>
      <c r="W59" s="40">
        <v>14797736.49</v>
      </c>
      <c r="X59" s="40">
        <v>14797736.49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30" t="s">
        <v>338</v>
      </c>
      <c r="AE59" s="30" t="s">
        <v>623</v>
      </c>
      <c r="AF59" s="30" t="s">
        <v>624</v>
      </c>
      <c r="AG59" s="30" t="s">
        <v>632</v>
      </c>
      <c r="AH59" s="30" t="s">
        <v>341</v>
      </c>
      <c r="AI59" s="30" t="s">
        <v>341</v>
      </c>
      <c r="AJ59" s="30" t="s">
        <v>341</v>
      </c>
      <c r="AK59" s="30" t="s">
        <v>339</v>
      </c>
      <c r="AL59" s="30" t="s">
        <v>341</v>
      </c>
      <c r="AM59" s="30" t="s">
        <v>341</v>
      </c>
      <c r="AN59" s="30" t="s">
        <v>626</v>
      </c>
      <c r="AO59" s="30" t="s">
        <v>627</v>
      </c>
      <c r="AP59" s="30" t="s">
        <v>631</v>
      </c>
      <c r="AQ59" s="30" t="s">
        <v>344</v>
      </c>
      <c r="AR59" s="30" t="s">
        <v>628</v>
      </c>
      <c r="AS59" s="47" t="str">
        <f t="shared" si="0"/>
        <v>5</v>
      </c>
    </row>
    <row r="60" spans="1:45">
      <c r="A60" s="30" t="s">
        <v>330</v>
      </c>
      <c r="B60" s="30" t="s">
        <v>331</v>
      </c>
      <c r="C60" s="30" t="s">
        <v>332</v>
      </c>
      <c r="D60" s="30" t="s">
        <v>633</v>
      </c>
      <c r="E60" s="30" t="s">
        <v>619</v>
      </c>
      <c r="F60" s="30" t="s">
        <v>620</v>
      </c>
      <c r="G60" s="30" t="s">
        <v>335</v>
      </c>
      <c r="H60" s="30" t="s">
        <v>634</v>
      </c>
      <c r="I60" s="30" t="s">
        <v>635</v>
      </c>
      <c r="J60" s="40">
        <v>0</v>
      </c>
      <c r="K60" s="40">
        <v>6000000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6000000</v>
      </c>
      <c r="W60" s="40">
        <v>6000000</v>
      </c>
      <c r="X60" s="40">
        <v>6000000</v>
      </c>
      <c r="Y60" s="40">
        <v>0</v>
      </c>
      <c r="Z60" s="40">
        <v>0</v>
      </c>
      <c r="AA60" s="40">
        <v>0</v>
      </c>
      <c r="AB60" s="40">
        <v>0</v>
      </c>
      <c r="AC60" s="40">
        <v>6000000</v>
      </c>
      <c r="AD60" s="30" t="s">
        <v>338</v>
      </c>
      <c r="AE60" s="30" t="s">
        <v>623</v>
      </c>
      <c r="AF60" s="30" t="s">
        <v>624</v>
      </c>
      <c r="AG60" s="30" t="s">
        <v>636</v>
      </c>
      <c r="AH60" s="30" t="s">
        <v>341</v>
      </c>
      <c r="AI60" s="30" t="s">
        <v>341</v>
      </c>
      <c r="AJ60" s="30" t="s">
        <v>341</v>
      </c>
      <c r="AK60" s="30" t="s">
        <v>339</v>
      </c>
      <c r="AL60" s="30" t="s">
        <v>341</v>
      </c>
      <c r="AM60" s="30" t="s">
        <v>341</v>
      </c>
      <c r="AN60" s="30" t="s">
        <v>626</v>
      </c>
      <c r="AO60" s="30" t="s">
        <v>627</v>
      </c>
      <c r="AP60" s="30" t="s">
        <v>635</v>
      </c>
      <c r="AQ60" s="30" t="s">
        <v>344</v>
      </c>
      <c r="AR60" s="30" t="s">
        <v>628</v>
      </c>
      <c r="AS60" s="47" t="str">
        <f t="shared" si="0"/>
        <v>5</v>
      </c>
    </row>
    <row r="61" spans="1:45">
      <c r="A61" s="30" t="s">
        <v>330</v>
      </c>
      <c r="B61" s="30" t="s">
        <v>331</v>
      </c>
      <c r="C61" s="30" t="s">
        <v>332</v>
      </c>
      <c r="D61" s="30" t="s">
        <v>637</v>
      </c>
      <c r="E61" s="30" t="s">
        <v>619</v>
      </c>
      <c r="F61" s="30" t="s">
        <v>638</v>
      </c>
      <c r="G61" s="30" t="s">
        <v>335</v>
      </c>
      <c r="H61" s="30" t="s">
        <v>639</v>
      </c>
      <c r="I61" s="30" t="s">
        <v>639</v>
      </c>
      <c r="J61" s="40">
        <v>2000000</v>
      </c>
      <c r="K61" s="40">
        <v>2700000</v>
      </c>
      <c r="L61" s="40">
        <v>1000000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1000000</v>
      </c>
      <c r="V61" s="40">
        <v>2700000</v>
      </c>
      <c r="W61" s="40">
        <v>2700000</v>
      </c>
      <c r="X61" s="40">
        <v>2700000</v>
      </c>
      <c r="Y61" s="40">
        <v>0</v>
      </c>
      <c r="Z61" s="40">
        <v>0</v>
      </c>
      <c r="AA61" s="40">
        <v>0</v>
      </c>
      <c r="AB61" s="40">
        <v>0</v>
      </c>
      <c r="AC61" s="40">
        <v>700000</v>
      </c>
      <c r="AD61" s="30" t="s">
        <v>338</v>
      </c>
      <c r="AE61" s="30" t="s">
        <v>623</v>
      </c>
      <c r="AF61" s="30" t="s">
        <v>640</v>
      </c>
      <c r="AG61" s="30" t="s">
        <v>641</v>
      </c>
      <c r="AH61" s="30" t="s">
        <v>341</v>
      </c>
      <c r="AI61" s="30" t="s">
        <v>341</v>
      </c>
      <c r="AJ61" s="30" t="s">
        <v>341</v>
      </c>
      <c r="AK61" s="30" t="s">
        <v>339</v>
      </c>
      <c r="AL61" s="30" t="s">
        <v>341</v>
      </c>
      <c r="AM61" s="30" t="s">
        <v>341</v>
      </c>
      <c r="AN61" s="30" t="s">
        <v>626</v>
      </c>
      <c r="AO61" s="30" t="s">
        <v>642</v>
      </c>
      <c r="AP61" s="30" t="s">
        <v>639</v>
      </c>
      <c r="AQ61" s="30" t="s">
        <v>344</v>
      </c>
      <c r="AR61" s="30" t="s">
        <v>628</v>
      </c>
      <c r="AS61" s="47" t="str">
        <f t="shared" si="0"/>
        <v>5</v>
      </c>
    </row>
    <row r="62" spans="1:45">
      <c r="A62" s="30" t="s">
        <v>330</v>
      </c>
      <c r="B62" s="30" t="s">
        <v>331</v>
      </c>
      <c r="C62" s="30" t="s">
        <v>332</v>
      </c>
      <c r="D62" s="30" t="s">
        <v>643</v>
      </c>
      <c r="E62" s="30" t="s">
        <v>334</v>
      </c>
      <c r="F62" s="30" t="s">
        <v>644</v>
      </c>
      <c r="G62" s="30" t="s">
        <v>335</v>
      </c>
      <c r="H62" s="30" t="s">
        <v>645</v>
      </c>
      <c r="I62" s="30" t="s">
        <v>646</v>
      </c>
      <c r="J62" s="40">
        <v>24306469</v>
      </c>
      <c r="K62" s="40">
        <v>24306469</v>
      </c>
      <c r="L62" s="40">
        <v>24306469</v>
      </c>
      <c r="M62" s="40">
        <v>0</v>
      </c>
      <c r="N62" s="40">
        <v>14019443.24</v>
      </c>
      <c r="O62" s="40">
        <v>0</v>
      </c>
      <c r="P62" s="40">
        <v>10287025.76</v>
      </c>
      <c r="Q62" s="40">
        <v>10287025.76</v>
      </c>
      <c r="R62" s="40">
        <v>1467547.99</v>
      </c>
      <c r="S62" s="40">
        <v>24306469</v>
      </c>
      <c r="T62" s="40">
        <v>24306469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30" t="s">
        <v>338</v>
      </c>
      <c r="AE62" s="30" t="s">
        <v>647</v>
      </c>
      <c r="AF62" s="30" t="s">
        <v>648</v>
      </c>
      <c r="AG62" s="30" t="s">
        <v>649</v>
      </c>
      <c r="AH62" s="30" t="s">
        <v>378</v>
      </c>
      <c r="AI62" s="30" t="s">
        <v>341</v>
      </c>
      <c r="AJ62" s="30" t="s">
        <v>341</v>
      </c>
      <c r="AK62" s="30" t="s">
        <v>339</v>
      </c>
      <c r="AL62" s="30" t="s">
        <v>650</v>
      </c>
      <c r="AM62" s="30" t="s">
        <v>396</v>
      </c>
      <c r="AN62" s="30" t="s">
        <v>651</v>
      </c>
      <c r="AO62" s="30" t="s">
        <v>652</v>
      </c>
      <c r="AP62" s="30" t="s">
        <v>653</v>
      </c>
      <c r="AQ62" s="30" t="s">
        <v>344</v>
      </c>
      <c r="AR62" s="30" t="s">
        <v>345</v>
      </c>
      <c r="AS62" s="47" t="str">
        <f t="shared" si="0"/>
        <v>6</v>
      </c>
    </row>
    <row r="63" spans="1:45">
      <c r="A63" s="30" t="s">
        <v>330</v>
      </c>
      <c r="B63" s="30" t="s">
        <v>331</v>
      </c>
      <c r="C63" s="30" t="s">
        <v>332</v>
      </c>
      <c r="D63" s="30" t="s">
        <v>654</v>
      </c>
      <c r="E63" s="30" t="s">
        <v>334</v>
      </c>
      <c r="F63" s="30" t="s">
        <v>644</v>
      </c>
      <c r="G63" s="30" t="s">
        <v>335</v>
      </c>
      <c r="H63" s="30" t="s">
        <v>655</v>
      </c>
      <c r="I63" s="30" t="s">
        <v>656</v>
      </c>
      <c r="J63" s="40">
        <v>3870457</v>
      </c>
      <c r="K63" s="40">
        <v>3870457</v>
      </c>
      <c r="L63" s="40">
        <v>3870457</v>
      </c>
      <c r="M63" s="40">
        <v>0</v>
      </c>
      <c r="N63" s="40">
        <v>2184796.83</v>
      </c>
      <c r="O63" s="40">
        <v>0</v>
      </c>
      <c r="P63" s="40">
        <v>1685660.17</v>
      </c>
      <c r="Q63" s="40">
        <v>1685660.17</v>
      </c>
      <c r="R63" s="40">
        <v>233685.99</v>
      </c>
      <c r="S63" s="40">
        <v>3870457</v>
      </c>
      <c r="T63" s="40">
        <v>3870457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30" t="s">
        <v>338</v>
      </c>
      <c r="AE63" s="30" t="s">
        <v>647</v>
      </c>
      <c r="AF63" s="30" t="s">
        <v>648</v>
      </c>
      <c r="AG63" s="30" t="s">
        <v>649</v>
      </c>
      <c r="AH63" s="30" t="s">
        <v>338</v>
      </c>
      <c r="AI63" s="30" t="s">
        <v>341</v>
      </c>
      <c r="AJ63" s="30" t="s">
        <v>341</v>
      </c>
      <c r="AK63" s="30" t="s">
        <v>339</v>
      </c>
      <c r="AL63" s="30" t="s">
        <v>657</v>
      </c>
      <c r="AM63" s="30" t="s">
        <v>380</v>
      </c>
      <c r="AN63" s="30" t="s">
        <v>651</v>
      </c>
      <c r="AO63" s="30" t="s">
        <v>652</v>
      </c>
      <c r="AP63" s="30" t="s">
        <v>653</v>
      </c>
      <c r="AQ63" s="30" t="s">
        <v>344</v>
      </c>
      <c r="AR63" s="30" t="s">
        <v>345</v>
      </c>
      <c r="AS63" s="47" t="str">
        <f t="shared" si="0"/>
        <v>6</v>
      </c>
    </row>
    <row r="64" spans="1:45">
      <c r="A64" s="30" t="s">
        <v>330</v>
      </c>
      <c r="B64" s="30" t="s">
        <v>331</v>
      </c>
      <c r="C64" s="30" t="s">
        <v>332</v>
      </c>
      <c r="D64" s="30" t="s">
        <v>658</v>
      </c>
      <c r="E64" s="30" t="s">
        <v>334</v>
      </c>
      <c r="F64" s="30" t="s">
        <v>659</v>
      </c>
      <c r="G64" s="30" t="s">
        <v>335</v>
      </c>
      <c r="H64" s="30" t="s">
        <v>660</v>
      </c>
      <c r="I64" s="30" t="s">
        <v>660</v>
      </c>
      <c r="J64" s="40">
        <v>17883690</v>
      </c>
      <c r="K64" s="40">
        <v>41391690</v>
      </c>
      <c r="L64" s="40">
        <v>38841648</v>
      </c>
      <c r="M64" s="40">
        <v>0</v>
      </c>
      <c r="N64" s="40">
        <v>37902384.689999998</v>
      </c>
      <c r="O64" s="40">
        <v>0</v>
      </c>
      <c r="P64" s="40">
        <v>939263.31</v>
      </c>
      <c r="Q64" s="40">
        <v>939263.31</v>
      </c>
      <c r="R64" s="40">
        <v>0</v>
      </c>
      <c r="S64" s="40">
        <v>38841648</v>
      </c>
      <c r="T64" s="40">
        <v>38841648</v>
      </c>
      <c r="U64" s="40">
        <v>0</v>
      </c>
      <c r="V64" s="40">
        <v>2550042</v>
      </c>
      <c r="W64" s="40">
        <v>2550042</v>
      </c>
      <c r="X64" s="40">
        <v>2550042</v>
      </c>
      <c r="Y64" s="40">
        <v>0</v>
      </c>
      <c r="Z64" s="40">
        <v>0</v>
      </c>
      <c r="AA64" s="40">
        <v>0</v>
      </c>
      <c r="AB64" s="40">
        <v>0</v>
      </c>
      <c r="AC64" s="40">
        <v>23508000</v>
      </c>
      <c r="AD64" s="30" t="s">
        <v>338</v>
      </c>
      <c r="AE64" s="30" t="s">
        <v>647</v>
      </c>
      <c r="AF64" s="30" t="s">
        <v>661</v>
      </c>
      <c r="AG64" s="30" t="s">
        <v>662</v>
      </c>
      <c r="AH64" s="30" t="s">
        <v>341</v>
      </c>
      <c r="AI64" s="30" t="s">
        <v>341</v>
      </c>
      <c r="AJ64" s="30" t="s">
        <v>341</v>
      </c>
      <c r="AK64" s="30" t="s">
        <v>339</v>
      </c>
      <c r="AL64" s="30" t="s">
        <v>341</v>
      </c>
      <c r="AM64" s="30" t="s">
        <v>341</v>
      </c>
      <c r="AN64" s="30" t="s">
        <v>651</v>
      </c>
      <c r="AO64" s="30" t="s">
        <v>663</v>
      </c>
      <c r="AP64" s="30" t="s">
        <v>660</v>
      </c>
      <c r="AQ64" s="30" t="s">
        <v>344</v>
      </c>
      <c r="AR64" s="30" t="s">
        <v>345</v>
      </c>
      <c r="AS64" s="47" t="str">
        <f t="shared" si="0"/>
        <v>6</v>
      </c>
    </row>
    <row r="65" spans="1:45">
      <c r="A65" s="30" t="s">
        <v>330</v>
      </c>
      <c r="B65" s="30" t="s">
        <v>331</v>
      </c>
      <c r="C65" s="30" t="s">
        <v>332</v>
      </c>
      <c r="D65" s="30" t="s">
        <v>664</v>
      </c>
      <c r="E65" s="30" t="s">
        <v>334</v>
      </c>
      <c r="F65" s="30" t="s">
        <v>659</v>
      </c>
      <c r="G65" s="30" t="s">
        <v>335</v>
      </c>
      <c r="H65" s="30" t="s">
        <v>665</v>
      </c>
      <c r="I65" s="30" t="s">
        <v>665</v>
      </c>
      <c r="J65" s="40">
        <v>10000000</v>
      </c>
      <c r="K65" s="40">
        <v>10000000</v>
      </c>
      <c r="L65" s="40">
        <v>10000000</v>
      </c>
      <c r="M65" s="40">
        <v>0</v>
      </c>
      <c r="N65" s="40">
        <v>0</v>
      </c>
      <c r="O65" s="40">
        <v>0</v>
      </c>
      <c r="P65" s="40">
        <v>2456720</v>
      </c>
      <c r="Q65" s="40">
        <v>2456720</v>
      </c>
      <c r="R65" s="40">
        <v>305474</v>
      </c>
      <c r="S65" s="40">
        <v>2456720</v>
      </c>
      <c r="T65" s="40">
        <v>2456720</v>
      </c>
      <c r="U65" s="40">
        <v>7543280</v>
      </c>
      <c r="V65" s="40">
        <v>7543280</v>
      </c>
      <c r="W65" s="40">
        <v>7543280</v>
      </c>
      <c r="X65" s="40">
        <v>7543280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30" t="s">
        <v>338</v>
      </c>
      <c r="AE65" s="30" t="s">
        <v>647</v>
      </c>
      <c r="AF65" s="30" t="s">
        <v>661</v>
      </c>
      <c r="AG65" s="30" t="s">
        <v>666</v>
      </c>
      <c r="AH65" s="30" t="s">
        <v>341</v>
      </c>
      <c r="AI65" s="30" t="s">
        <v>341</v>
      </c>
      <c r="AJ65" s="30" t="s">
        <v>341</v>
      </c>
      <c r="AK65" s="30" t="s">
        <v>339</v>
      </c>
      <c r="AL65" s="30" t="s">
        <v>341</v>
      </c>
      <c r="AM65" s="30" t="s">
        <v>341</v>
      </c>
      <c r="AN65" s="30" t="s">
        <v>651</v>
      </c>
      <c r="AO65" s="30" t="s">
        <v>663</v>
      </c>
      <c r="AP65" s="30" t="s">
        <v>665</v>
      </c>
      <c r="AQ65" s="30" t="s">
        <v>344</v>
      </c>
      <c r="AR65" s="30" t="s">
        <v>345</v>
      </c>
      <c r="AS65" s="47" t="str">
        <f t="shared" si="0"/>
        <v>6</v>
      </c>
    </row>
    <row r="66" spans="1:45">
      <c r="A66" s="30" t="s">
        <v>330</v>
      </c>
      <c r="B66" s="30" t="s">
        <v>331</v>
      </c>
      <c r="C66" s="30" t="s">
        <v>667</v>
      </c>
      <c r="D66" s="30" t="s">
        <v>333</v>
      </c>
      <c r="E66" s="30" t="s">
        <v>334</v>
      </c>
      <c r="F66" s="30" t="s">
        <v>335</v>
      </c>
      <c r="G66" s="30" t="s">
        <v>644</v>
      </c>
      <c r="H66" s="30" t="s">
        <v>336</v>
      </c>
      <c r="I66" s="30" t="s">
        <v>337</v>
      </c>
      <c r="J66" s="40">
        <v>822158602</v>
      </c>
      <c r="K66" s="40">
        <v>822158602</v>
      </c>
      <c r="L66" s="40">
        <v>756607106.25</v>
      </c>
      <c r="M66" s="40">
        <v>0</v>
      </c>
      <c r="N66" s="40">
        <v>0</v>
      </c>
      <c r="O66" s="40">
        <v>0</v>
      </c>
      <c r="P66" s="40">
        <v>318344601.66000003</v>
      </c>
      <c r="Q66" s="40">
        <v>318344601.66000003</v>
      </c>
      <c r="R66" s="40">
        <v>53769825</v>
      </c>
      <c r="S66" s="40">
        <v>318344601.66000003</v>
      </c>
      <c r="T66" s="40">
        <v>318344601.66000003</v>
      </c>
      <c r="U66" s="40">
        <v>438262504.58999997</v>
      </c>
      <c r="V66" s="40">
        <v>503814000.33999997</v>
      </c>
      <c r="W66" s="40">
        <v>503814000.33999997</v>
      </c>
      <c r="X66" s="40">
        <v>503814000.33999997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30" t="s">
        <v>338</v>
      </c>
      <c r="AE66" s="30" t="s">
        <v>339</v>
      </c>
      <c r="AF66" s="30" t="s">
        <v>334</v>
      </c>
      <c r="AG66" s="30" t="s">
        <v>340</v>
      </c>
      <c r="AH66" s="30" t="s">
        <v>341</v>
      </c>
      <c r="AI66" s="30" t="s">
        <v>341</v>
      </c>
      <c r="AJ66" s="30" t="s">
        <v>341</v>
      </c>
      <c r="AK66" s="30" t="s">
        <v>339</v>
      </c>
      <c r="AL66" s="30" t="s">
        <v>341</v>
      </c>
      <c r="AM66" s="30" t="s">
        <v>341</v>
      </c>
      <c r="AN66" s="30" t="s">
        <v>342</v>
      </c>
      <c r="AO66" s="30" t="s">
        <v>343</v>
      </c>
      <c r="AP66" s="30" t="s">
        <v>337</v>
      </c>
      <c r="AQ66" s="30" t="s">
        <v>344</v>
      </c>
      <c r="AR66" s="30" t="s">
        <v>345</v>
      </c>
      <c r="AS66" s="47" t="str">
        <f t="shared" si="0"/>
        <v>0</v>
      </c>
    </row>
    <row r="67" spans="1:45">
      <c r="A67" s="30" t="s">
        <v>330</v>
      </c>
      <c r="B67" s="30" t="s">
        <v>331</v>
      </c>
      <c r="C67" s="30" t="s">
        <v>667</v>
      </c>
      <c r="D67" s="30" t="s">
        <v>346</v>
      </c>
      <c r="E67" s="30" t="s">
        <v>334</v>
      </c>
      <c r="F67" s="30" t="s">
        <v>335</v>
      </c>
      <c r="G67" s="30" t="s">
        <v>644</v>
      </c>
      <c r="H67" s="30" t="s">
        <v>347</v>
      </c>
      <c r="I67" s="30" t="s">
        <v>348</v>
      </c>
      <c r="J67" s="40">
        <v>2457953</v>
      </c>
      <c r="K67" s="40">
        <v>2457953</v>
      </c>
      <c r="L67" s="40">
        <v>2457953</v>
      </c>
      <c r="M67" s="40">
        <v>0</v>
      </c>
      <c r="N67" s="40">
        <v>0</v>
      </c>
      <c r="O67" s="40">
        <v>0</v>
      </c>
      <c r="P67" s="40">
        <v>1196215.83</v>
      </c>
      <c r="Q67" s="40">
        <v>1196215.83</v>
      </c>
      <c r="R67" s="40">
        <v>356584.45</v>
      </c>
      <c r="S67" s="40">
        <v>1196215.83</v>
      </c>
      <c r="T67" s="40">
        <v>1196215.83</v>
      </c>
      <c r="U67" s="40">
        <v>1261737.17</v>
      </c>
      <c r="V67" s="40">
        <v>1261737.17</v>
      </c>
      <c r="W67" s="40">
        <v>1261737.17</v>
      </c>
      <c r="X67" s="40">
        <v>1261737.17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30" t="s">
        <v>338</v>
      </c>
      <c r="AE67" s="30" t="s">
        <v>339</v>
      </c>
      <c r="AF67" s="30" t="s">
        <v>349</v>
      </c>
      <c r="AG67" s="30" t="s">
        <v>350</v>
      </c>
      <c r="AH67" s="30" t="s">
        <v>341</v>
      </c>
      <c r="AI67" s="30" t="s">
        <v>341</v>
      </c>
      <c r="AJ67" s="30" t="s">
        <v>341</v>
      </c>
      <c r="AK67" s="30" t="s">
        <v>339</v>
      </c>
      <c r="AL67" s="30" t="s">
        <v>341</v>
      </c>
      <c r="AM67" s="30" t="s">
        <v>341</v>
      </c>
      <c r="AN67" s="30" t="s">
        <v>342</v>
      </c>
      <c r="AO67" s="30" t="s">
        <v>351</v>
      </c>
      <c r="AP67" s="30" t="s">
        <v>348</v>
      </c>
      <c r="AQ67" s="30" t="s">
        <v>344</v>
      </c>
      <c r="AR67" s="30" t="s">
        <v>345</v>
      </c>
      <c r="AS67" s="47" t="str">
        <f t="shared" si="0"/>
        <v>0</v>
      </c>
    </row>
    <row r="68" spans="1:45">
      <c r="A68" s="30" t="s">
        <v>330</v>
      </c>
      <c r="B68" s="30" t="s">
        <v>331</v>
      </c>
      <c r="C68" s="30" t="s">
        <v>667</v>
      </c>
      <c r="D68" s="30" t="s">
        <v>668</v>
      </c>
      <c r="E68" s="30" t="s">
        <v>334</v>
      </c>
      <c r="F68" s="30" t="s">
        <v>335</v>
      </c>
      <c r="G68" s="30" t="s">
        <v>644</v>
      </c>
      <c r="H68" s="30" t="s">
        <v>669</v>
      </c>
      <c r="I68" s="30" t="s">
        <v>670</v>
      </c>
      <c r="J68" s="40">
        <v>160176600</v>
      </c>
      <c r="K68" s="40">
        <v>160176600</v>
      </c>
      <c r="L68" s="40">
        <v>160176600</v>
      </c>
      <c r="M68" s="40">
        <v>0</v>
      </c>
      <c r="N68" s="40">
        <v>0</v>
      </c>
      <c r="O68" s="40">
        <v>0</v>
      </c>
      <c r="P68" s="40">
        <v>75598881.659999996</v>
      </c>
      <c r="Q68" s="40">
        <v>75598881.659999996</v>
      </c>
      <c r="R68" s="40">
        <v>12844337.5</v>
      </c>
      <c r="S68" s="40">
        <v>75598881.659999996</v>
      </c>
      <c r="T68" s="40">
        <v>75598881.659999996</v>
      </c>
      <c r="U68" s="40">
        <v>84577718.340000004</v>
      </c>
      <c r="V68" s="40">
        <v>84577718.340000004</v>
      </c>
      <c r="W68" s="40">
        <v>84577718.340000004</v>
      </c>
      <c r="X68" s="40">
        <v>84577718.340000004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30" t="s">
        <v>338</v>
      </c>
      <c r="AE68" s="30" t="s">
        <v>339</v>
      </c>
      <c r="AF68" s="30" t="s">
        <v>349</v>
      </c>
      <c r="AG68" s="30" t="s">
        <v>671</v>
      </c>
      <c r="AH68" s="30" t="s">
        <v>341</v>
      </c>
      <c r="AI68" s="30" t="s">
        <v>341</v>
      </c>
      <c r="AJ68" s="30" t="s">
        <v>341</v>
      </c>
      <c r="AK68" s="30" t="s">
        <v>339</v>
      </c>
      <c r="AL68" s="30" t="s">
        <v>341</v>
      </c>
      <c r="AM68" s="30" t="s">
        <v>341</v>
      </c>
      <c r="AN68" s="30" t="s">
        <v>342</v>
      </c>
      <c r="AO68" s="30" t="s">
        <v>351</v>
      </c>
      <c r="AP68" s="30" t="s">
        <v>670</v>
      </c>
      <c r="AQ68" s="30" t="s">
        <v>344</v>
      </c>
      <c r="AR68" s="30" t="s">
        <v>345</v>
      </c>
      <c r="AS68" s="47" t="str">
        <f t="shared" ref="AS68:AS131" si="1">+LEFT(AN68,1)</f>
        <v>0</v>
      </c>
    </row>
    <row r="69" spans="1:45">
      <c r="A69" s="30" t="s">
        <v>330</v>
      </c>
      <c r="B69" s="30" t="s">
        <v>331</v>
      </c>
      <c r="C69" s="30" t="s">
        <v>667</v>
      </c>
      <c r="D69" s="30" t="s">
        <v>352</v>
      </c>
      <c r="E69" s="30" t="s">
        <v>334</v>
      </c>
      <c r="F69" s="30" t="s">
        <v>335</v>
      </c>
      <c r="G69" s="30" t="s">
        <v>644</v>
      </c>
      <c r="H69" s="30" t="s">
        <v>353</v>
      </c>
      <c r="I69" s="30" t="s">
        <v>354</v>
      </c>
      <c r="J69" s="40">
        <v>400153136</v>
      </c>
      <c r="K69" s="40">
        <v>400153136</v>
      </c>
      <c r="L69" s="40">
        <v>400153136</v>
      </c>
      <c r="M69" s="40">
        <v>0</v>
      </c>
      <c r="N69" s="40">
        <v>0</v>
      </c>
      <c r="O69" s="40">
        <v>0</v>
      </c>
      <c r="P69" s="40">
        <v>164512044.55000001</v>
      </c>
      <c r="Q69" s="40">
        <v>164512044.55000001</v>
      </c>
      <c r="R69" s="40">
        <v>28941808.199999999</v>
      </c>
      <c r="S69" s="40">
        <v>164512044.55000001</v>
      </c>
      <c r="T69" s="40">
        <v>164512044.55000001</v>
      </c>
      <c r="U69" s="40">
        <v>235641091.44999999</v>
      </c>
      <c r="V69" s="40">
        <v>235641091.44999999</v>
      </c>
      <c r="W69" s="40">
        <v>235641091.44999999</v>
      </c>
      <c r="X69" s="40">
        <v>235641091.44999999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30" t="s">
        <v>338</v>
      </c>
      <c r="AE69" s="30" t="s">
        <v>339</v>
      </c>
      <c r="AF69" s="30" t="s">
        <v>355</v>
      </c>
      <c r="AG69" s="30" t="s">
        <v>356</v>
      </c>
      <c r="AH69" s="30" t="s">
        <v>341</v>
      </c>
      <c r="AI69" s="30" t="s">
        <v>341</v>
      </c>
      <c r="AJ69" s="30" t="s">
        <v>341</v>
      </c>
      <c r="AK69" s="30" t="s">
        <v>339</v>
      </c>
      <c r="AL69" s="30" t="s">
        <v>341</v>
      </c>
      <c r="AM69" s="30" t="s">
        <v>341</v>
      </c>
      <c r="AN69" s="30" t="s">
        <v>342</v>
      </c>
      <c r="AO69" s="30" t="s">
        <v>357</v>
      </c>
      <c r="AP69" s="30" t="s">
        <v>354</v>
      </c>
      <c r="AQ69" s="30" t="s">
        <v>344</v>
      </c>
      <c r="AR69" s="30" t="s">
        <v>345</v>
      </c>
      <c r="AS69" s="47" t="str">
        <f t="shared" si="1"/>
        <v>0</v>
      </c>
    </row>
    <row r="70" spans="1:45">
      <c r="A70" s="30" t="s">
        <v>330</v>
      </c>
      <c r="B70" s="30" t="s">
        <v>331</v>
      </c>
      <c r="C70" s="30" t="s">
        <v>667</v>
      </c>
      <c r="D70" s="30" t="s">
        <v>358</v>
      </c>
      <c r="E70" s="30" t="s">
        <v>334</v>
      </c>
      <c r="F70" s="30" t="s">
        <v>335</v>
      </c>
      <c r="G70" s="30" t="s">
        <v>644</v>
      </c>
      <c r="H70" s="30" t="s">
        <v>359</v>
      </c>
      <c r="I70" s="30" t="s">
        <v>360</v>
      </c>
      <c r="J70" s="40">
        <v>16573020</v>
      </c>
      <c r="K70" s="40">
        <v>16573020</v>
      </c>
      <c r="L70" s="40">
        <v>16573020</v>
      </c>
      <c r="M70" s="40">
        <v>0</v>
      </c>
      <c r="N70" s="40">
        <v>0</v>
      </c>
      <c r="O70" s="40">
        <v>0</v>
      </c>
      <c r="P70" s="40">
        <v>8366790</v>
      </c>
      <c r="Q70" s="40">
        <v>8366790</v>
      </c>
      <c r="R70" s="40">
        <v>1527853.75</v>
      </c>
      <c r="S70" s="40">
        <v>8366790</v>
      </c>
      <c r="T70" s="40">
        <v>8366790</v>
      </c>
      <c r="U70" s="40">
        <v>8206230</v>
      </c>
      <c r="V70" s="40">
        <v>8206230</v>
      </c>
      <c r="W70" s="40">
        <v>8206230</v>
      </c>
      <c r="X70" s="40">
        <v>8206230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30" t="s">
        <v>338</v>
      </c>
      <c r="AE70" s="30" t="s">
        <v>339</v>
      </c>
      <c r="AF70" s="30" t="s">
        <v>355</v>
      </c>
      <c r="AG70" s="30" t="s">
        <v>361</v>
      </c>
      <c r="AH70" s="30" t="s">
        <v>341</v>
      </c>
      <c r="AI70" s="30" t="s">
        <v>341</v>
      </c>
      <c r="AJ70" s="30" t="s">
        <v>341</v>
      </c>
      <c r="AK70" s="30" t="s">
        <v>339</v>
      </c>
      <c r="AL70" s="30" t="s">
        <v>341</v>
      </c>
      <c r="AM70" s="30" t="s">
        <v>341</v>
      </c>
      <c r="AN70" s="30" t="s">
        <v>342</v>
      </c>
      <c r="AO70" s="30" t="s">
        <v>357</v>
      </c>
      <c r="AP70" s="30" t="s">
        <v>360</v>
      </c>
      <c r="AQ70" s="30" t="s">
        <v>344</v>
      </c>
      <c r="AR70" s="30" t="s">
        <v>345</v>
      </c>
      <c r="AS70" s="47" t="str">
        <f t="shared" si="1"/>
        <v>0</v>
      </c>
    </row>
    <row r="71" spans="1:45">
      <c r="A71" s="30" t="s">
        <v>330</v>
      </c>
      <c r="B71" s="30" t="s">
        <v>331</v>
      </c>
      <c r="C71" s="30" t="s">
        <v>667</v>
      </c>
      <c r="D71" s="30" t="s">
        <v>362</v>
      </c>
      <c r="E71" s="30" t="s">
        <v>334</v>
      </c>
      <c r="F71" s="30" t="s">
        <v>335</v>
      </c>
      <c r="G71" s="30" t="s">
        <v>644</v>
      </c>
      <c r="H71" s="30" t="s">
        <v>363</v>
      </c>
      <c r="I71" s="30" t="s">
        <v>363</v>
      </c>
      <c r="J71" s="40">
        <v>159447462</v>
      </c>
      <c r="K71" s="40">
        <v>159447462</v>
      </c>
      <c r="L71" s="40">
        <v>159447462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159447462</v>
      </c>
      <c r="V71" s="40">
        <v>159447462</v>
      </c>
      <c r="W71" s="40">
        <v>159447462</v>
      </c>
      <c r="X71" s="40">
        <v>159447462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30" t="s">
        <v>338</v>
      </c>
      <c r="AE71" s="30" t="s">
        <v>339</v>
      </c>
      <c r="AF71" s="30" t="s">
        <v>355</v>
      </c>
      <c r="AG71" s="30" t="s">
        <v>364</v>
      </c>
      <c r="AH71" s="30" t="s">
        <v>341</v>
      </c>
      <c r="AI71" s="30" t="s">
        <v>341</v>
      </c>
      <c r="AJ71" s="30" t="s">
        <v>341</v>
      </c>
      <c r="AK71" s="30" t="s">
        <v>339</v>
      </c>
      <c r="AL71" s="30" t="s">
        <v>341</v>
      </c>
      <c r="AM71" s="30" t="s">
        <v>341</v>
      </c>
      <c r="AN71" s="30" t="s">
        <v>342</v>
      </c>
      <c r="AO71" s="30" t="s">
        <v>357</v>
      </c>
      <c r="AP71" s="30" t="s">
        <v>363</v>
      </c>
      <c r="AQ71" s="30" t="s">
        <v>344</v>
      </c>
      <c r="AR71" s="30" t="s">
        <v>345</v>
      </c>
      <c r="AS71" s="47" t="str">
        <f t="shared" si="1"/>
        <v>0</v>
      </c>
    </row>
    <row r="72" spans="1:45">
      <c r="A72" s="30" t="s">
        <v>330</v>
      </c>
      <c r="B72" s="30" t="s">
        <v>331</v>
      </c>
      <c r="C72" s="30" t="s">
        <v>667</v>
      </c>
      <c r="D72" s="30" t="s">
        <v>365</v>
      </c>
      <c r="E72" s="30" t="s">
        <v>334</v>
      </c>
      <c r="F72" s="30" t="s">
        <v>335</v>
      </c>
      <c r="G72" s="30" t="s">
        <v>644</v>
      </c>
      <c r="H72" s="30" t="s">
        <v>366</v>
      </c>
      <c r="I72" s="30" t="s">
        <v>366</v>
      </c>
      <c r="J72" s="40">
        <v>130070000</v>
      </c>
      <c r="K72" s="40">
        <v>126570000</v>
      </c>
      <c r="L72" s="40">
        <v>126570000</v>
      </c>
      <c r="M72" s="40">
        <v>0</v>
      </c>
      <c r="N72" s="40">
        <v>1841135.44</v>
      </c>
      <c r="O72" s="40">
        <v>0</v>
      </c>
      <c r="P72" s="40">
        <v>123747271.15000001</v>
      </c>
      <c r="Q72" s="40">
        <v>123747271.15000001</v>
      </c>
      <c r="R72" s="40">
        <v>0</v>
      </c>
      <c r="S72" s="40">
        <v>125588406.59</v>
      </c>
      <c r="T72" s="40">
        <v>125588406.59</v>
      </c>
      <c r="U72" s="40">
        <v>981593.41</v>
      </c>
      <c r="V72" s="40">
        <v>981593.41</v>
      </c>
      <c r="W72" s="40">
        <v>981593.41</v>
      </c>
      <c r="X72" s="40">
        <v>981593.41</v>
      </c>
      <c r="Y72" s="40">
        <v>0</v>
      </c>
      <c r="Z72" s="40">
        <v>0</v>
      </c>
      <c r="AA72" s="40">
        <v>0</v>
      </c>
      <c r="AB72" s="40">
        <v>-3500000</v>
      </c>
      <c r="AC72" s="40">
        <v>0</v>
      </c>
      <c r="AD72" s="30" t="s">
        <v>338</v>
      </c>
      <c r="AE72" s="30" t="s">
        <v>339</v>
      </c>
      <c r="AF72" s="30" t="s">
        <v>355</v>
      </c>
      <c r="AG72" s="30" t="s">
        <v>367</v>
      </c>
      <c r="AH72" s="30" t="s">
        <v>341</v>
      </c>
      <c r="AI72" s="30" t="s">
        <v>341</v>
      </c>
      <c r="AJ72" s="30" t="s">
        <v>341</v>
      </c>
      <c r="AK72" s="30" t="s">
        <v>339</v>
      </c>
      <c r="AL72" s="30" t="s">
        <v>341</v>
      </c>
      <c r="AM72" s="30" t="s">
        <v>341</v>
      </c>
      <c r="AN72" s="30" t="s">
        <v>342</v>
      </c>
      <c r="AO72" s="30" t="s">
        <v>357</v>
      </c>
      <c r="AP72" s="30" t="s">
        <v>366</v>
      </c>
      <c r="AQ72" s="30" t="s">
        <v>344</v>
      </c>
      <c r="AR72" s="30" t="s">
        <v>345</v>
      </c>
      <c r="AS72" s="47" t="str">
        <f t="shared" si="1"/>
        <v>0</v>
      </c>
    </row>
    <row r="73" spans="1:45">
      <c r="A73" s="30" t="s">
        <v>330</v>
      </c>
      <c r="B73" s="30" t="s">
        <v>331</v>
      </c>
      <c r="C73" s="30" t="s">
        <v>667</v>
      </c>
      <c r="D73" s="30" t="s">
        <v>368</v>
      </c>
      <c r="E73" s="30" t="s">
        <v>334</v>
      </c>
      <c r="F73" s="30" t="s">
        <v>335</v>
      </c>
      <c r="G73" s="30" t="s">
        <v>644</v>
      </c>
      <c r="H73" s="30" t="s">
        <v>369</v>
      </c>
      <c r="I73" s="30" t="s">
        <v>370</v>
      </c>
      <c r="J73" s="40">
        <v>392040642</v>
      </c>
      <c r="K73" s="40">
        <v>392040642</v>
      </c>
      <c r="L73" s="40">
        <v>392040642</v>
      </c>
      <c r="M73" s="40">
        <v>0</v>
      </c>
      <c r="N73" s="40">
        <v>0</v>
      </c>
      <c r="O73" s="40">
        <v>0</v>
      </c>
      <c r="P73" s="40">
        <v>172837290.33000001</v>
      </c>
      <c r="Q73" s="40">
        <v>172837290.33000001</v>
      </c>
      <c r="R73" s="40">
        <v>29163069.079999998</v>
      </c>
      <c r="S73" s="40">
        <v>172837290.33000001</v>
      </c>
      <c r="T73" s="40">
        <v>172837290.33000001</v>
      </c>
      <c r="U73" s="40">
        <v>219203351.66999999</v>
      </c>
      <c r="V73" s="40">
        <v>219203351.66999999</v>
      </c>
      <c r="W73" s="40">
        <v>219203351.66999999</v>
      </c>
      <c r="X73" s="40">
        <v>219203351.66999999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30" t="s">
        <v>338</v>
      </c>
      <c r="AE73" s="30" t="s">
        <v>339</v>
      </c>
      <c r="AF73" s="30" t="s">
        <v>355</v>
      </c>
      <c r="AG73" s="30" t="s">
        <v>371</v>
      </c>
      <c r="AH73" s="30" t="s">
        <v>341</v>
      </c>
      <c r="AI73" s="30" t="s">
        <v>341</v>
      </c>
      <c r="AJ73" s="30" t="s">
        <v>341</v>
      </c>
      <c r="AK73" s="30" t="s">
        <v>339</v>
      </c>
      <c r="AL73" s="30" t="s">
        <v>341</v>
      </c>
      <c r="AM73" s="30" t="s">
        <v>341</v>
      </c>
      <c r="AN73" s="30" t="s">
        <v>342</v>
      </c>
      <c r="AO73" s="30" t="s">
        <v>357</v>
      </c>
      <c r="AP73" s="30" t="s">
        <v>370</v>
      </c>
      <c r="AQ73" s="30" t="s">
        <v>344</v>
      </c>
      <c r="AR73" s="30" t="s">
        <v>345</v>
      </c>
      <c r="AS73" s="47" t="str">
        <f t="shared" si="1"/>
        <v>0</v>
      </c>
    </row>
    <row r="74" spans="1:45">
      <c r="A74" s="30" t="s">
        <v>330</v>
      </c>
      <c r="B74" s="30" t="s">
        <v>331</v>
      </c>
      <c r="C74" s="30" t="s">
        <v>667</v>
      </c>
      <c r="D74" s="30" t="s">
        <v>672</v>
      </c>
      <c r="E74" s="30" t="s">
        <v>334</v>
      </c>
      <c r="F74" s="30" t="s">
        <v>373</v>
      </c>
      <c r="G74" s="30" t="s">
        <v>644</v>
      </c>
      <c r="H74" s="30" t="s">
        <v>374</v>
      </c>
      <c r="I74" s="30" t="s">
        <v>375</v>
      </c>
      <c r="J74" s="40">
        <v>177935771</v>
      </c>
      <c r="K74" s="40">
        <v>177935771</v>
      </c>
      <c r="L74" s="40">
        <v>177935771</v>
      </c>
      <c r="M74" s="40">
        <v>0</v>
      </c>
      <c r="N74" s="40">
        <v>98209740</v>
      </c>
      <c r="O74" s="40">
        <v>0</v>
      </c>
      <c r="P74" s="40">
        <v>79726031</v>
      </c>
      <c r="Q74" s="40">
        <v>79726031</v>
      </c>
      <c r="R74" s="40">
        <v>11521174</v>
      </c>
      <c r="S74" s="40">
        <v>177935771</v>
      </c>
      <c r="T74" s="40">
        <v>177935771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30" t="s">
        <v>338</v>
      </c>
      <c r="AE74" s="30" t="s">
        <v>339</v>
      </c>
      <c r="AF74" s="30" t="s">
        <v>376</v>
      </c>
      <c r="AG74" s="30" t="s">
        <v>377</v>
      </c>
      <c r="AH74" s="30" t="s">
        <v>378</v>
      </c>
      <c r="AI74" s="30" t="s">
        <v>341</v>
      </c>
      <c r="AJ74" s="30" t="s">
        <v>341</v>
      </c>
      <c r="AK74" s="30" t="s">
        <v>339</v>
      </c>
      <c r="AL74" s="30" t="s">
        <v>379</v>
      </c>
      <c r="AM74" s="30" t="s">
        <v>380</v>
      </c>
      <c r="AN74" s="30" t="s">
        <v>342</v>
      </c>
      <c r="AO74" s="30" t="s">
        <v>381</v>
      </c>
      <c r="AP74" s="30" t="s">
        <v>382</v>
      </c>
      <c r="AQ74" s="30" t="s">
        <v>344</v>
      </c>
      <c r="AR74" s="30" t="s">
        <v>345</v>
      </c>
      <c r="AS74" s="47" t="str">
        <f t="shared" si="1"/>
        <v>0</v>
      </c>
    </row>
    <row r="75" spans="1:45">
      <c r="A75" s="30" t="s">
        <v>330</v>
      </c>
      <c r="B75" s="30" t="s">
        <v>331</v>
      </c>
      <c r="C75" s="30" t="s">
        <v>667</v>
      </c>
      <c r="D75" s="30" t="s">
        <v>673</v>
      </c>
      <c r="E75" s="30" t="s">
        <v>334</v>
      </c>
      <c r="F75" s="30" t="s">
        <v>373</v>
      </c>
      <c r="G75" s="30" t="s">
        <v>644</v>
      </c>
      <c r="H75" s="30" t="s">
        <v>384</v>
      </c>
      <c r="I75" s="30" t="s">
        <v>385</v>
      </c>
      <c r="J75" s="40">
        <v>9618150</v>
      </c>
      <c r="K75" s="40">
        <v>9618150</v>
      </c>
      <c r="L75" s="40">
        <v>9618150</v>
      </c>
      <c r="M75" s="40">
        <v>0</v>
      </c>
      <c r="N75" s="40">
        <v>5308961</v>
      </c>
      <c r="O75" s="40">
        <v>0</v>
      </c>
      <c r="P75" s="40">
        <v>4309189</v>
      </c>
      <c r="Q75" s="40">
        <v>4309189</v>
      </c>
      <c r="R75" s="40">
        <v>622769</v>
      </c>
      <c r="S75" s="40">
        <v>9618150</v>
      </c>
      <c r="T75" s="40">
        <v>9618150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30" t="s">
        <v>338</v>
      </c>
      <c r="AE75" s="30" t="s">
        <v>339</v>
      </c>
      <c r="AF75" s="30" t="s">
        <v>376</v>
      </c>
      <c r="AG75" s="30" t="s">
        <v>386</v>
      </c>
      <c r="AH75" s="30" t="s">
        <v>378</v>
      </c>
      <c r="AI75" s="30" t="s">
        <v>341</v>
      </c>
      <c r="AJ75" s="30" t="s">
        <v>341</v>
      </c>
      <c r="AK75" s="30" t="s">
        <v>339</v>
      </c>
      <c r="AL75" s="30" t="s">
        <v>387</v>
      </c>
      <c r="AM75" s="30" t="s">
        <v>388</v>
      </c>
      <c r="AN75" s="30" t="s">
        <v>342</v>
      </c>
      <c r="AO75" s="30" t="s">
        <v>381</v>
      </c>
      <c r="AP75" s="30" t="s">
        <v>389</v>
      </c>
      <c r="AQ75" s="30" t="s">
        <v>344</v>
      </c>
      <c r="AR75" s="30" t="s">
        <v>345</v>
      </c>
      <c r="AS75" s="47" t="str">
        <f t="shared" si="1"/>
        <v>0</v>
      </c>
    </row>
    <row r="76" spans="1:45">
      <c r="A76" s="30" t="s">
        <v>330</v>
      </c>
      <c r="B76" s="30" t="s">
        <v>331</v>
      </c>
      <c r="C76" s="30" t="s">
        <v>667</v>
      </c>
      <c r="D76" s="30" t="s">
        <v>674</v>
      </c>
      <c r="E76" s="30" t="s">
        <v>334</v>
      </c>
      <c r="F76" s="30" t="s">
        <v>373</v>
      </c>
      <c r="G76" s="30" t="s">
        <v>644</v>
      </c>
      <c r="H76" s="30" t="s">
        <v>391</v>
      </c>
      <c r="I76" s="30" t="s">
        <v>392</v>
      </c>
      <c r="J76" s="40">
        <v>104260743</v>
      </c>
      <c r="K76" s="40">
        <v>104260743</v>
      </c>
      <c r="L76" s="40">
        <v>104260743</v>
      </c>
      <c r="M76" s="40">
        <v>0</v>
      </c>
      <c r="N76" s="40">
        <v>57968960</v>
      </c>
      <c r="O76" s="40">
        <v>0</v>
      </c>
      <c r="P76" s="40">
        <v>46291783</v>
      </c>
      <c r="Q76" s="40">
        <v>46291783</v>
      </c>
      <c r="R76" s="40">
        <v>6750785</v>
      </c>
      <c r="S76" s="40">
        <v>104260743</v>
      </c>
      <c r="T76" s="40">
        <v>104260743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30" t="s">
        <v>338</v>
      </c>
      <c r="AE76" s="30" t="s">
        <v>339</v>
      </c>
      <c r="AF76" s="30" t="s">
        <v>393</v>
      </c>
      <c r="AG76" s="30" t="s">
        <v>394</v>
      </c>
      <c r="AH76" s="30" t="s">
        <v>378</v>
      </c>
      <c r="AI76" s="30" t="s">
        <v>341</v>
      </c>
      <c r="AJ76" s="30" t="s">
        <v>341</v>
      </c>
      <c r="AK76" s="30" t="s">
        <v>339</v>
      </c>
      <c r="AL76" s="30" t="s">
        <v>395</v>
      </c>
      <c r="AM76" s="30" t="s">
        <v>396</v>
      </c>
      <c r="AN76" s="30" t="s">
        <v>342</v>
      </c>
      <c r="AO76" s="30" t="s">
        <v>397</v>
      </c>
      <c r="AP76" s="30" t="s">
        <v>398</v>
      </c>
      <c r="AQ76" s="30" t="s">
        <v>344</v>
      </c>
      <c r="AR76" s="30" t="s">
        <v>345</v>
      </c>
      <c r="AS76" s="47" t="str">
        <f t="shared" si="1"/>
        <v>0</v>
      </c>
    </row>
    <row r="77" spans="1:45">
      <c r="A77" s="30" t="s">
        <v>330</v>
      </c>
      <c r="B77" s="30" t="s">
        <v>331</v>
      </c>
      <c r="C77" s="30" t="s">
        <v>667</v>
      </c>
      <c r="D77" s="30" t="s">
        <v>675</v>
      </c>
      <c r="E77" s="30" t="s">
        <v>334</v>
      </c>
      <c r="F77" s="30" t="s">
        <v>373</v>
      </c>
      <c r="G77" s="30" t="s">
        <v>644</v>
      </c>
      <c r="H77" s="30" t="s">
        <v>400</v>
      </c>
      <c r="I77" s="30" t="s">
        <v>401</v>
      </c>
      <c r="J77" s="40">
        <v>57708899</v>
      </c>
      <c r="K77" s="40">
        <v>57708899</v>
      </c>
      <c r="L77" s="40">
        <v>57708899</v>
      </c>
      <c r="M77" s="40">
        <v>0</v>
      </c>
      <c r="N77" s="40">
        <v>31853861</v>
      </c>
      <c r="O77" s="40">
        <v>0</v>
      </c>
      <c r="P77" s="40">
        <v>25855038</v>
      </c>
      <c r="Q77" s="40">
        <v>25855038</v>
      </c>
      <c r="R77" s="40">
        <v>3736596</v>
      </c>
      <c r="S77" s="40">
        <v>57708899</v>
      </c>
      <c r="T77" s="40">
        <v>57708899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30" t="s">
        <v>338</v>
      </c>
      <c r="AE77" s="30" t="s">
        <v>339</v>
      </c>
      <c r="AF77" s="30" t="s">
        <v>393</v>
      </c>
      <c r="AG77" s="30" t="s">
        <v>402</v>
      </c>
      <c r="AH77" s="30" t="s">
        <v>378</v>
      </c>
      <c r="AI77" s="30" t="s">
        <v>341</v>
      </c>
      <c r="AJ77" s="30" t="s">
        <v>341</v>
      </c>
      <c r="AK77" s="30" t="s">
        <v>339</v>
      </c>
      <c r="AL77" s="30" t="s">
        <v>403</v>
      </c>
      <c r="AM77" s="30" t="s">
        <v>404</v>
      </c>
      <c r="AN77" s="30" t="s">
        <v>342</v>
      </c>
      <c r="AO77" s="30" t="s">
        <v>397</v>
      </c>
      <c r="AP77" s="30" t="s">
        <v>405</v>
      </c>
      <c r="AQ77" s="30" t="s">
        <v>344</v>
      </c>
      <c r="AR77" s="30" t="s">
        <v>345</v>
      </c>
      <c r="AS77" s="47" t="str">
        <f t="shared" si="1"/>
        <v>0</v>
      </c>
    </row>
    <row r="78" spans="1:45">
      <c r="A78" s="30" t="s">
        <v>330</v>
      </c>
      <c r="B78" s="30" t="s">
        <v>331</v>
      </c>
      <c r="C78" s="30" t="s">
        <v>667</v>
      </c>
      <c r="D78" s="30" t="s">
        <v>676</v>
      </c>
      <c r="E78" s="30" t="s">
        <v>334</v>
      </c>
      <c r="F78" s="30" t="s">
        <v>373</v>
      </c>
      <c r="G78" s="30" t="s">
        <v>644</v>
      </c>
      <c r="H78" s="30" t="s">
        <v>407</v>
      </c>
      <c r="I78" s="30" t="s">
        <v>408</v>
      </c>
      <c r="J78" s="40">
        <v>28854449</v>
      </c>
      <c r="K78" s="40">
        <v>28854449</v>
      </c>
      <c r="L78" s="40">
        <v>28854449</v>
      </c>
      <c r="M78" s="40">
        <v>0</v>
      </c>
      <c r="N78" s="40">
        <v>15926929</v>
      </c>
      <c r="O78" s="40">
        <v>0</v>
      </c>
      <c r="P78" s="40">
        <v>12927520</v>
      </c>
      <c r="Q78" s="40">
        <v>12927520</v>
      </c>
      <c r="R78" s="40">
        <v>1868296</v>
      </c>
      <c r="S78" s="40">
        <v>28854449</v>
      </c>
      <c r="T78" s="40">
        <v>28854449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30" t="s">
        <v>338</v>
      </c>
      <c r="AE78" s="30" t="s">
        <v>339</v>
      </c>
      <c r="AF78" s="30" t="s">
        <v>393</v>
      </c>
      <c r="AG78" s="30" t="s">
        <v>409</v>
      </c>
      <c r="AH78" s="30" t="s">
        <v>378</v>
      </c>
      <c r="AI78" s="30" t="s">
        <v>341</v>
      </c>
      <c r="AJ78" s="30" t="s">
        <v>341</v>
      </c>
      <c r="AK78" s="30" t="s">
        <v>339</v>
      </c>
      <c r="AL78" s="30" t="s">
        <v>410</v>
      </c>
      <c r="AM78" s="30" t="s">
        <v>411</v>
      </c>
      <c r="AN78" s="30" t="s">
        <v>342</v>
      </c>
      <c r="AO78" s="30" t="s">
        <v>397</v>
      </c>
      <c r="AP78" s="30" t="s">
        <v>412</v>
      </c>
      <c r="AQ78" s="30" t="s">
        <v>344</v>
      </c>
      <c r="AR78" s="30" t="s">
        <v>345</v>
      </c>
      <c r="AS78" s="47" t="str">
        <f t="shared" si="1"/>
        <v>0</v>
      </c>
    </row>
    <row r="79" spans="1:45">
      <c r="A79" s="30" t="s">
        <v>330</v>
      </c>
      <c r="B79" s="30" t="s">
        <v>331</v>
      </c>
      <c r="C79" s="30" t="s">
        <v>667</v>
      </c>
      <c r="D79" s="30" t="s">
        <v>420</v>
      </c>
      <c r="E79" s="30" t="s">
        <v>334</v>
      </c>
      <c r="F79" s="30" t="s">
        <v>421</v>
      </c>
      <c r="G79" s="30" t="s">
        <v>644</v>
      </c>
      <c r="H79" s="30" t="s">
        <v>422</v>
      </c>
      <c r="I79" s="30" t="s">
        <v>423</v>
      </c>
      <c r="J79" s="40">
        <v>24842500</v>
      </c>
      <c r="K79" s="40">
        <v>24842500</v>
      </c>
      <c r="L79" s="40">
        <v>12421250</v>
      </c>
      <c r="M79" s="40">
        <v>0</v>
      </c>
      <c r="N79" s="40">
        <v>2019214.96</v>
      </c>
      <c r="O79" s="40">
        <v>2019214.97</v>
      </c>
      <c r="P79" s="40">
        <v>8076859.8399999999</v>
      </c>
      <c r="Q79" s="40">
        <v>8076859.8399999999</v>
      </c>
      <c r="R79" s="40">
        <v>2019214.96</v>
      </c>
      <c r="S79" s="40">
        <v>12115289.77</v>
      </c>
      <c r="T79" s="40">
        <v>12115289.77</v>
      </c>
      <c r="U79" s="40">
        <v>305960.23</v>
      </c>
      <c r="V79" s="40">
        <v>12727210.23</v>
      </c>
      <c r="W79" s="40">
        <v>12727210.23</v>
      </c>
      <c r="X79" s="40">
        <v>12727210.23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30" t="s">
        <v>338</v>
      </c>
      <c r="AE79" s="30" t="s">
        <v>424</v>
      </c>
      <c r="AF79" s="30" t="s">
        <v>425</v>
      </c>
      <c r="AG79" s="30" t="s">
        <v>426</v>
      </c>
      <c r="AH79" s="30" t="s">
        <v>341</v>
      </c>
      <c r="AI79" s="30" t="s">
        <v>341</v>
      </c>
      <c r="AJ79" s="30" t="s">
        <v>341</v>
      </c>
      <c r="AK79" s="30" t="s">
        <v>339</v>
      </c>
      <c r="AL79" s="30" t="s">
        <v>341</v>
      </c>
      <c r="AM79" s="30" t="s">
        <v>341</v>
      </c>
      <c r="AN79" s="30" t="s">
        <v>427</v>
      </c>
      <c r="AO79" s="30" t="s">
        <v>428</v>
      </c>
      <c r="AP79" s="30" t="s">
        <v>423</v>
      </c>
      <c r="AQ79" s="30" t="s">
        <v>344</v>
      </c>
      <c r="AR79" s="30" t="s">
        <v>345</v>
      </c>
      <c r="AS79" s="47" t="str">
        <f t="shared" si="1"/>
        <v>1</v>
      </c>
    </row>
    <row r="80" spans="1:45">
      <c r="A80" s="30" t="s">
        <v>330</v>
      </c>
      <c r="B80" s="30" t="s">
        <v>331</v>
      </c>
      <c r="C80" s="30" t="s">
        <v>667</v>
      </c>
      <c r="D80" s="30" t="s">
        <v>429</v>
      </c>
      <c r="E80" s="30" t="s">
        <v>334</v>
      </c>
      <c r="F80" s="30" t="s">
        <v>421</v>
      </c>
      <c r="G80" s="30" t="s">
        <v>644</v>
      </c>
      <c r="H80" s="30" t="s">
        <v>430</v>
      </c>
      <c r="I80" s="30" t="s">
        <v>431</v>
      </c>
      <c r="J80" s="40">
        <v>6000000</v>
      </c>
      <c r="K80" s="40">
        <v>6000000</v>
      </c>
      <c r="L80" s="40">
        <v>3000000</v>
      </c>
      <c r="M80" s="40">
        <v>0</v>
      </c>
      <c r="N80" s="40">
        <v>637131.81000000006</v>
      </c>
      <c r="O80" s="40">
        <v>648314.66</v>
      </c>
      <c r="P80" s="40">
        <v>783554.26</v>
      </c>
      <c r="Q80" s="40">
        <v>783554.26</v>
      </c>
      <c r="R80" s="40">
        <v>0</v>
      </c>
      <c r="S80" s="40">
        <v>2069000.73</v>
      </c>
      <c r="T80" s="40">
        <v>2069000.73</v>
      </c>
      <c r="U80" s="40">
        <v>930999.27</v>
      </c>
      <c r="V80" s="40">
        <v>3930999.27</v>
      </c>
      <c r="W80" s="40">
        <v>3930999.27</v>
      </c>
      <c r="X80" s="40">
        <v>3930999.27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30" t="s">
        <v>338</v>
      </c>
      <c r="AE80" s="30" t="s">
        <v>424</v>
      </c>
      <c r="AF80" s="30" t="s">
        <v>425</v>
      </c>
      <c r="AG80" s="30" t="s">
        <v>432</v>
      </c>
      <c r="AH80" s="30" t="s">
        <v>341</v>
      </c>
      <c r="AI80" s="30" t="s">
        <v>341</v>
      </c>
      <c r="AJ80" s="30" t="s">
        <v>341</v>
      </c>
      <c r="AK80" s="30" t="s">
        <v>339</v>
      </c>
      <c r="AL80" s="30" t="s">
        <v>341</v>
      </c>
      <c r="AM80" s="30" t="s">
        <v>341</v>
      </c>
      <c r="AN80" s="30" t="s">
        <v>427</v>
      </c>
      <c r="AO80" s="30" t="s">
        <v>428</v>
      </c>
      <c r="AP80" s="30" t="s">
        <v>431</v>
      </c>
      <c r="AQ80" s="30" t="s">
        <v>344</v>
      </c>
      <c r="AR80" s="30" t="s">
        <v>345</v>
      </c>
      <c r="AS80" s="47" t="str">
        <f t="shared" si="1"/>
        <v>1</v>
      </c>
    </row>
    <row r="81" spans="1:45">
      <c r="A81" s="30" t="s">
        <v>330</v>
      </c>
      <c r="B81" s="30" t="s">
        <v>331</v>
      </c>
      <c r="C81" s="30" t="s">
        <v>667</v>
      </c>
      <c r="D81" s="30" t="s">
        <v>677</v>
      </c>
      <c r="E81" s="30" t="s">
        <v>334</v>
      </c>
      <c r="F81" s="30" t="s">
        <v>421</v>
      </c>
      <c r="G81" s="30" t="s">
        <v>644</v>
      </c>
      <c r="H81" s="30" t="s">
        <v>678</v>
      </c>
      <c r="I81" s="30" t="s">
        <v>679</v>
      </c>
      <c r="J81" s="40">
        <v>41000000</v>
      </c>
      <c r="K81" s="40">
        <v>41000000</v>
      </c>
      <c r="L81" s="40">
        <v>20500000</v>
      </c>
      <c r="M81" s="40">
        <v>0</v>
      </c>
      <c r="N81" s="40">
        <v>2771704.04</v>
      </c>
      <c r="O81" s="40">
        <v>2756482.3</v>
      </c>
      <c r="P81" s="40">
        <v>9690857.6099999994</v>
      </c>
      <c r="Q81" s="40">
        <v>9690857.6099999994</v>
      </c>
      <c r="R81" s="40">
        <v>0</v>
      </c>
      <c r="S81" s="40">
        <v>15219043.949999999</v>
      </c>
      <c r="T81" s="40">
        <v>15219043.949999999</v>
      </c>
      <c r="U81" s="40">
        <v>5280956.05</v>
      </c>
      <c r="V81" s="40">
        <v>25780956.050000001</v>
      </c>
      <c r="W81" s="40">
        <v>25780956.050000001</v>
      </c>
      <c r="X81" s="40">
        <v>25780956.050000001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30" t="s">
        <v>338</v>
      </c>
      <c r="AE81" s="30" t="s">
        <v>424</v>
      </c>
      <c r="AF81" s="30" t="s">
        <v>425</v>
      </c>
      <c r="AG81" s="30" t="s">
        <v>680</v>
      </c>
      <c r="AH81" s="30" t="s">
        <v>341</v>
      </c>
      <c r="AI81" s="30" t="s">
        <v>341</v>
      </c>
      <c r="AJ81" s="30" t="s">
        <v>341</v>
      </c>
      <c r="AK81" s="30" t="s">
        <v>339</v>
      </c>
      <c r="AL81" s="30" t="s">
        <v>341</v>
      </c>
      <c r="AM81" s="30" t="s">
        <v>341</v>
      </c>
      <c r="AN81" s="30" t="s">
        <v>427</v>
      </c>
      <c r="AO81" s="30" t="s">
        <v>428</v>
      </c>
      <c r="AP81" s="30" t="s">
        <v>679</v>
      </c>
      <c r="AQ81" s="30" t="s">
        <v>344</v>
      </c>
      <c r="AR81" s="30" t="s">
        <v>345</v>
      </c>
      <c r="AS81" s="47" t="str">
        <f t="shared" si="1"/>
        <v>1</v>
      </c>
    </row>
    <row r="82" spans="1:45">
      <c r="A82" s="30" t="s">
        <v>330</v>
      </c>
      <c r="B82" s="30" t="s">
        <v>331</v>
      </c>
      <c r="C82" s="30" t="s">
        <v>667</v>
      </c>
      <c r="D82" s="30" t="s">
        <v>433</v>
      </c>
      <c r="E82" s="30" t="s">
        <v>334</v>
      </c>
      <c r="F82" s="30" t="s">
        <v>421</v>
      </c>
      <c r="G82" s="30" t="s">
        <v>644</v>
      </c>
      <c r="H82" s="30" t="s">
        <v>434</v>
      </c>
      <c r="I82" s="30" t="s">
        <v>435</v>
      </c>
      <c r="J82" s="40">
        <v>9500000</v>
      </c>
      <c r="K82" s="40">
        <v>9500000</v>
      </c>
      <c r="L82" s="40">
        <v>6250000</v>
      </c>
      <c r="M82" s="40">
        <v>0</v>
      </c>
      <c r="N82" s="40">
        <v>2091793</v>
      </c>
      <c r="O82" s="40">
        <v>0</v>
      </c>
      <c r="P82" s="40">
        <v>2658207</v>
      </c>
      <c r="Q82" s="40">
        <v>2233657</v>
      </c>
      <c r="R82" s="40">
        <v>423346</v>
      </c>
      <c r="S82" s="40">
        <v>4750000</v>
      </c>
      <c r="T82" s="40">
        <v>4750000</v>
      </c>
      <c r="U82" s="40">
        <v>1500000</v>
      </c>
      <c r="V82" s="40">
        <v>4750000</v>
      </c>
      <c r="W82" s="40">
        <v>4750000</v>
      </c>
      <c r="X82" s="40">
        <v>4750000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30" t="s">
        <v>338</v>
      </c>
      <c r="AE82" s="30" t="s">
        <v>424</v>
      </c>
      <c r="AF82" s="30" t="s">
        <v>436</v>
      </c>
      <c r="AG82" s="30" t="s">
        <v>437</v>
      </c>
      <c r="AH82" s="30" t="s">
        <v>341</v>
      </c>
      <c r="AI82" s="30" t="s">
        <v>341</v>
      </c>
      <c r="AJ82" s="30" t="s">
        <v>341</v>
      </c>
      <c r="AK82" s="30" t="s">
        <v>339</v>
      </c>
      <c r="AL82" s="30" t="s">
        <v>341</v>
      </c>
      <c r="AM82" s="30" t="s">
        <v>341</v>
      </c>
      <c r="AN82" s="30" t="s">
        <v>427</v>
      </c>
      <c r="AO82" s="30" t="s">
        <v>438</v>
      </c>
      <c r="AP82" s="30" t="s">
        <v>435</v>
      </c>
      <c r="AQ82" s="30" t="s">
        <v>344</v>
      </c>
      <c r="AR82" s="30" t="s">
        <v>345</v>
      </c>
      <c r="AS82" s="47" t="str">
        <f t="shared" si="1"/>
        <v>1</v>
      </c>
    </row>
    <row r="83" spans="1:45">
      <c r="A83" s="30" t="s">
        <v>330</v>
      </c>
      <c r="B83" s="30" t="s">
        <v>331</v>
      </c>
      <c r="C83" s="30" t="s">
        <v>667</v>
      </c>
      <c r="D83" s="30" t="s">
        <v>439</v>
      </c>
      <c r="E83" s="30" t="s">
        <v>334</v>
      </c>
      <c r="F83" s="30" t="s">
        <v>421</v>
      </c>
      <c r="G83" s="30" t="s">
        <v>644</v>
      </c>
      <c r="H83" s="30" t="s">
        <v>440</v>
      </c>
      <c r="I83" s="30" t="s">
        <v>441</v>
      </c>
      <c r="J83" s="40">
        <v>35000000</v>
      </c>
      <c r="K83" s="40">
        <v>35000000</v>
      </c>
      <c r="L83" s="40">
        <v>20000000</v>
      </c>
      <c r="M83" s="40">
        <v>0</v>
      </c>
      <c r="N83" s="40">
        <v>3459199.61</v>
      </c>
      <c r="O83" s="40">
        <v>0</v>
      </c>
      <c r="P83" s="40">
        <v>13740800.390000001</v>
      </c>
      <c r="Q83" s="40">
        <v>10850198.390000001</v>
      </c>
      <c r="R83" s="40">
        <v>2301295.94</v>
      </c>
      <c r="S83" s="40">
        <v>17200000</v>
      </c>
      <c r="T83" s="40">
        <v>17200000</v>
      </c>
      <c r="U83" s="40">
        <v>2800000</v>
      </c>
      <c r="V83" s="40">
        <v>17800000</v>
      </c>
      <c r="W83" s="40">
        <v>17800000</v>
      </c>
      <c r="X83" s="40">
        <v>17800000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30" t="s">
        <v>338</v>
      </c>
      <c r="AE83" s="30" t="s">
        <v>424</v>
      </c>
      <c r="AF83" s="30" t="s">
        <v>436</v>
      </c>
      <c r="AG83" s="30" t="s">
        <v>442</v>
      </c>
      <c r="AH83" s="30" t="s">
        <v>341</v>
      </c>
      <c r="AI83" s="30" t="s">
        <v>341</v>
      </c>
      <c r="AJ83" s="30" t="s">
        <v>341</v>
      </c>
      <c r="AK83" s="30" t="s">
        <v>339</v>
      </c>
      <c r="AL83" s="30" t="s">
        <v>341</v>
      </c>
      <c r="AM83" s="30" t="s">
        <v>341</v>
      </c>
      <c r="AN83" s="30" t="s">
        <v>427</v>
      </c>
      <c r="AO83" s="30" t="s">
        <v>438</v>
      </c>
      <c r="AP83" s="30" t="s">
        <v>441</v>
      </c>
      <c r="AQ83" s="30" t="s">
        <v>344</v>
      </c>
      <c r="AR83" s="30" t="s">
        <v>345</v>
      </c>
      <c r="AS83" s="47" t="str">
        <f t="shared" si="1"/>
        <v>1</v>
      </c>
    </row>
    <row r="84" spans="1:45">
      <c r="A84" s="30" t="s">
        <v>330</v>
      </c>
      <c r="B84" s="30" t="s">
        <v>331</v>
      </c>
      <c r="C84" s="30" t="s">
        <v>667</v>
      </c>
      <c r="D84" s="30" t="s">
        <v>446</v>
      </c>
      <c r="E84" s="30" t="s">
        <v>334</v>
      </c>
      <c r="F84" s="30" t="s">
        <v>421</v>
      </c>
      <c r="G84" s="30" t="s">
        <v>644</v>
      </c>
      <c r="H84" s="30" t="s">
        <v>447</v>
      </c>
      <c r="I84" s="30" t="s">
        <v>448</v>
      </c>
      <c r="J84" s="40">
        <v>130000000</v>
      </c>
      <c r="K84" s="40">
        <v>130000000</v>
      </c>
      <c r="L84" s="40">
        <v>61123146.25</v>
      </c>
      <c r="M84" s="40">
        <v>0</v>
      </c>
      <c r="N84" s="40">
        <v>26665522.149999999</v>
      </c>
      <c r="O84" s="40">
        <v>0</v>
      </c>
      <c r="P84" s="40">
        <v>22902926.109999999</v>
      </c>
      <c r="Q84" s="40">
        <v>22398546.16</v>
      </c>
      <c r="R84" s="40">
        <v>4630289.62</v>
      </c>
      <c r="S84" s="40">
        <v>49568448.259999998</v>
      </c>
      <c r="T84" s="40">
        <v>49568448.259999998</v>
      </c>
      <c r="U84" s="40">
        <v>11554697.99</v>
      </c>
      <c r="V84" s="40">
        <v>80431551.739999995</v>
      </c>
      <c r="W84" s="40">
        <v>80431551.739999995</v>
      </c>
      <c r="X84" s="40">
        <v>80431551.739999995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30" t="s">
        <v>338</v>
      </c>
      <c r="AE84" s="30" t="s">
        <v>424</v>
      </c>
      <c r="AF84" s="30" t="s">
        <v>436</v>
      </c>
      <c r="AG84" s="30" t="s">
        <v>449</v>
      </c>
      <c r="AH84" s="30" t="s">
        <v>341</v>
      </c>
      <c r="AI84" s="30" t="s">
        <v>341</v>
      </c>
      <c r="AJ84" s="30" t="s">
        <v>341</v>
      </c>
      <c r="AK84" s="30" t="s">
        <v>339</v>
      </c>
      <c r="AL84" s="30" t="s">
        <v>341</v>
      </c>
      <c r="AM84" s="30" t="s">
        <v>341</v>
      </c>
      <c r="AN84" s="30" t="s">
        <v>427</v>
      </c>
      <c r="AO84" s="30" t="s">
        <v>438</v>
      </c>
      <c r="AP84" s="30" t="s">
        <v>448</v>
      </c>
      <c r="AQ84" s="30" t="s">
        <v>344</v>
      </c>
      <c r="AR84" s="30" t="s">
        <v>345</v>
      </c>
      <c r="AS84" s="47" t="str">
        <f t="shared" si="1"/>
        <v>1</v>
      </c>
    </row>
    <row r="85" spans="1:45">
      <c r="A85" s="30" t="s">
        <v>330</v>
      </c>
      <c r="B85" s="30" t="s">
        <v>331</v>
      </c>
      <c r="C85" s="30" t="s">
        <v>667</v>
      </c>
      <c r="D85" s="30" t="s">
        <v>450</v>
      </c>
      <c r="E85" s="30" t="s">
        <v>334</v>
      </c>
      <c r="F85" s="30" t="s">
        <v>421</v>
      </c>
      <c r="G85" s="30" t="s">
        <v>644</v>
      </c>
      <c r="H85" s="30" t="s">
        <v>451</v>
      </c>
      <c r="I85" s="30" t="s">
        <v>452</v>
      </c>
      <c r="J85" s="40">
        <v>2600000</v>
      </c>
      <c r="K85" s="40">
        <v>2600000</v>
      </c>
      <c r="L85" s="40">
        <v>1300000</v>
      </c>
      <c r="M85" s="40">
        <v>0</v>
      </c>
      <c r="N85" s="40">
        <v>209209.3</v>
      </c>
      <c r="O85" s="40">
        <v>0</v>
      </c>
      <c r="P85" s="40">
        <v>1040790.7</v>
      </c>
      <c r="Q85" s="40">
        <v>1040790.7</v>
      </c>
      <c r="R85" s="40">
        <v>520395.35</v>
      </c>
      <c r="S85" s="40">
        <v>1250000</v>
      </c>
      <c r="T85" s="40">
        <v>1250000</v>
      </c>
      <c r="U85" s="40">
        <v>50000</v>
      </c>
      <c r="V85" s="40">
        <v>1350000</v>
      </c>
      <c r="W85" s="40">
        <v>1350000</v>
      </c>
      <c r="X85" s="40">
        <v>1350000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30" t="s">
        <v>338</v>
      </c>
      <c r="AE85" s="30" t="s">
        <v>424</v>
      </c>
      <c r="AF85" s="30" t="s">
        <v>436</v>
      </c>
      <c r="AG85" s="30" t="s">
        <v>453</v>
      </c>
      <c r="AH85" s="30" t="s">
        <v>341</v>
      </c>
      <c r="AI85" s="30" t="s">
        <v>341</v>
      </c>
      <c r="AJ85" s="30" t="s">
        <v>341</v>
      </c>
      <c r="AK85" s="30" t="s">
        <v>339</v>
      </c>
      <c r="AL85" s="30" t="s">
        <v>341</v>
      </c>
      <c r="AM85" s="30" t="s">
        <v>341</v>
      </c>
      <c r="AN85" s="30" t="s">
        <v>427</v>
      </c>
      <c r="AO85" s="30" t="s">
        <v>438</v>
      </c>
      <c r="AP85" s="30" t="s">
        <v>452</v>
      </c>
      <c r="AQ85" s="30" t="s">
        <v>344</v>
      </c>
      <c r="AR85" s="30" t="s">
        <v>345</v>
      </c>
      <c r="AS85" s="47" t="str">
        <f t="shared" si="1"/>
        <v>1</v>
      </c>
    </row>
    <row r="86" spans="1:45">
      <c r="A86" s="30" t="s">
        <v>330</v>
      </c>
      <c r="B86" s="30" t="s">
        <v>331</v>
      </c>
      <c r="C86" s="30" t="s">
        <v>667</v>
      </c>
      <c r="D86" s="30" t="s">
        <v>454</v>
      </c>
      <c r="E86" s="30" t="s">
        <v>334</v>
      </c>
      <c r="F86" s="30" t="s">
        <v>421</v>
      </c>
      <c r="G86" s="30" t="s">
        <v>644</v>
      </c>
      <c r="H86" s="30" t="s">
        <v>455</v>
      </c>
      <c r="I86" s="30" t="s">
        <v>456</v>
      </c>
      <c r="J86" s="40">
        <v>150000</v>
      </c>
      <c r="K86" s="40">
        <v>150000</v>
      </c>
      <c r="L86" s="40">
        <v>150000</v>
      </c>
      <c r="M86" s="40">
        <v>0</v>
      </c>
      <c r="N86" s="40">
        <v>74975.5</v>
      </c>
      <c r="O86" s="40">
        <v>0</v>
      </c>
      <c r="P86" s="40">
        <v>0</v>
      </c>
      <c r="Q86" s="40">
        <v>0</v>
      </c>
      <c r="R86" s="40">
        <v>0</v>
      </c>
      <c r="S86" s="40">
        <v>74975.5</v>
      </c>
      <c r="T86" s="40">
        <v>74975.5</v>
      </c>
      <c r="U86" s="40">
        <v>75024.5</v>
      </c>
      <c r="V86" s="40">
        <v>75024.5</v>
      </c>
      <c r="W86" s="40">
        <v>75024.5</v>
      </c>
      <c r="X86" s="40">
        <v>75024.5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30" t="s">
        <v>338</v>
      </c>
      <c r="AE86" s="30" t="s">
        <v>424</v>
      </c>
      <c r="AF86" s="30" t="s">
        <v>457</v>
      </c>
      <c r="AG86" s="30" t="s">
        <v>458</v>
      </c>
      <c r="AH86" s="30" t="s">
        <v>341</v>
      </c>
      <c r="AI86" s="30" t="s">
        <v>341</v>
      </c>
      <c r="AJ86" s="30" t="s">
        <v>341</v>
      </c>
      <c r="AK86" s="30" t="s">
        <v>339</v>
      </c>
      <c r="AL86" s="30" t="s">
        <v>341</v>
      </c>
      <c r="AM86" s="30" t="s">
        <v>341</v>
      </c>
      <c r="AN86" s="30" t="s">
        <v>427</v>
      </c>
      <c r="AO86" s="30" t="s">
        <v>459</v>
      </c>
      <c r="AP86" s="30" t="s">
        <v>456</v>
      </c>
      <c r="AQ86" s="30" t="s">
        <v>344</v>
      </c>
      <c r="AR86" s="30" t="s">
        <v>345</v>
      </c>
      <c r="AS86" s="47" t="str">
        <f t="shared" si="1"/>
        <v>1</v>
      </c>
    </row>
    <row r="87" spans="1:45">
      <c r="A87" s="30" t="s">
        <v>330</v>
      </c>
      <c r="B87" s="30" t="s">
        <v>331</v>
      </c>
      <c r="C87" s="30" t="s">
        <v>667</v>
      </c>
      <c r="D87" s="30" t="s">
        <v>469</v>
      </c>
      <c r="E87" s="30" t="s">
        <v>334</v>
      </c>
      <c r="F87" s="30" t="s">
        <v>421</v>
      </c>
      <c r="G87" s="30" t="s">
        <v>644</v>
      </c>
      <c r="H87" s="30" t="s">
        <v>470</v>
      </c>
      <c r="I87" s="30" t="s">
        <v>471</v>
      </c>
      <c r="J87" s="40">
        <v>9000000</v>
      </c>
      <c r="K87" s="40">
        <v>9000000</v>
      </c>
      <c r="L87" s="40">
        <v>4500000</v>
      </c>
      <c r="M87" s="40">
        <v>0</v>
      </c>
      <c r="N87" s="40">
        <v>1085110.52</v>
      </c>
      <c r="O87" s="40">
        <v>598491.57999999996</v>
      </c>
      <c r="P87" s="40">
        <v>2104053.6800000002</v>
      </c>
      <c r="Q87" s="40">
        <v>2104053.6800000002</v>
      </c>
      <c r="R87" s="40">
        <v>0</v>
      </c>
      <c r="S87" s="40">
        <v>3787655.78</v>
      </c>
      <c r="T87" s="40">
        <v>3787655.78</v>
      </c>
      <c r="U87" s="40">
        <v>712344.22</v>
      </c>
      <c r="V87" s="40">
        <v>5212344.22</v>
      </c>
      <c r="W87" s="40">
        <v>5212344.22</v>
      </c>
      <c r="X87" s="40">
        <v>5212344.22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30" t="s">
        <v>338</v>
      </c>
      <c r="AE87" s="30" t="s">
        <v>424</v>
      </c>
      <c r="AF87" s="30" t="s">
        <v>457</v>
      </c>
      <c r="AG87" s="30" t="s">
        <v>472</v>
      </c>
      <c r="AH87" s="30" t="s">
        <v>341</v>
      </c>
      <c r="AI87" s="30" t="s">
        <v>341</v>
      </c>
      <c r="AJ87" s="30" t="s">
        <v>341</v>
      </c>
      <c r="AK87" s="30" t="s">
        <v>339</v>
      </c>
      <c r="AL87" s="30" t="s">
        <v>341</v>
      </c>
      <c r="AM87" s="30" t="s">
        <v>341</v>
      </c>
      <c r="AN87" s="30" t="s">
        <v>427</v>
      </c>
      <c r="AO87" s="30" t="s">
        <v>459</v>
      </c>
      <c r="AP87" s="30" t="s">
        <v>471</v>
      </c>
      <c r="AQ87" s="30" t="s">
        <v>344</v>
      </c>
      <c r="AR87" s="30" t="s">
        <v>345</v>
      </c>
      <c r="AS87" s="47" t="str">
        <f t="shared" si="1"/>
        <v>1</v>
      </c>
    </row>
    <row r="88" spans="1:45">
      <c r="A88" s="30" t="s">
        <v>330</v>
      </c>
      <c r="B88" s="30" t="s">
        <v>331</v>
      </c>
      <c r="C88" s="30" t="s">
        <v>667</v>
      </c>
      <c r="D88" s="30" t="s">
        <v>473</v>
      </c>
      <c r="E88" s="30" t="s">
        <v>334</v>
      </c>
      <c r="F88" s="30" t="s">
        <v>421</v>
      </c>
      <c r="G88" s="30" t="s">
        <v>644</v>
      </c>
      <c r="H88" s="30" t="s">
        <v>474</v>
      </c>
      <c r="I88" s="30" t="s">
        <v>474</v>
      </c>
      <c r="J88" s="40">
        <v>485000</v>
      </c>
      <c r="K88" s="40">
        <v>485000</v>
      </c>
      <c r="L88" s="40">
        <v>485000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485000</v>
      </c>
      <c r="V88" s="40">
        <v>485000</v>
      </c>
      <c r="W88" s="40">
        <v>485000</v>
      </c>
      <c r="X88" s="40">
        <v>485000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30" t="s">
        <v>338</v>
      </c>
      <c r="AE88" s="30" t="s">
        <v>424</v>
      </c>
      <c r="AF88" s="30" t="s">
        <v>475</v>
      </c>
      <c r="AG88" s="30" t="s">
        <v>476</v>
      </c>
      <c r="AH88" s="30" t="s">
        <v>341</v>
      </c>
      <c r="AI88" s="30" t="s">
        <v>341</v>
      </c>
      <c r="AJ88" s="30" t="s">
        <v>341</v>
      </c>
      <c r="AK88" s="30" t="s">
        <v>339</v>
      </c>
      <c r="AL88" s="30" t="s">
        <v>341</v>
      </c>
      <c r="AM88" s="30" t="s">
        <v>341</v>
      </c>
      <c r="AN88" s="30" t="s">
        <v>427</v>
      </c>
      <c r="AO88" s="30" t="s">
        <v>477</v>
      </c>
      <c r="AP88" s="30" t="s">
        <v>474</v>
      </c>
      <c r="AQ88" s="30" t="s">
        <v>344</v>
      </c>
      <c r="AR88" s="30" t="s">
        <v>345</v>
      </c>
      <c r="AS88" s="47" t="str">
        <f t="shared" si="1"/>
        <v>1</v>
      </c>
    </row>
    <row r="89" spans="1:45">
      <c r="A89" s="30" t="s">
        <v>330</v>
      </c>
      <c r="B89" s="30" t="s">
        <v>331</v>
      </c>
      <c r="C89" s="30" t="s">
        <v>667</v>
      </c>
      <c r="D89" s="30" t="s">
        <v>478</v>
      </c>
      <c r="E89" s="30" t="s">
        <v>334</v>
      </c>
      <c r="F89" s="30" t="s">
        <v>421</v>
      </c>
      <c r="G89" s="30" t="s">
        <v>644</v>
      </c>
      <c r="H89" s="30" t="s">
        <v>479</v>
      </c>
      <c r="I89" s="30" t="s">
        <v>480</v>
      </c>
      <c r="J89" s="40">
        <v>3000000</v>
      </c>
      <c r="K89" s="40">
        <v>3000000</v>
      </c>
      <c r="L89" s="40">
        <v>1500000</v>
      </c>
      <c r="M89" s="40">
        <v>0</v>
      </c>
      <c r="N89" s="40">
        <v>208031.97</v>
      </c>
      <c r="O89" s="40">
        <v>0</v>
      </c>
      <c r="P89" s="40">
        <v>487354.31</v>
      </c>
      <c r="Q89" s="40">
        <v>487354.31</v>
      </c>
      <c r="R89" s="40">
        <v>156979.6</v>
      </c>
      <c r="S89" s="40">
        <v>695386.28</v>
      </c>
      <c r="T89" s="40">
        <v>695386.28</v>
      </c>
      <c r="U89" s="40">
        <v>804613.72</v>
      </c>
      <c r="V89" s="40">
        <v>2304613.7200000002</v>
      </c>
      <c r="W89" s="40">
        <v>2304613.7200000002</v>
      </c>
      <c r="X89" s="40">
        <v>2304613.7200000002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30" t="s">
        <v>338</v>
      </c>
      <c r="AE89" s="30" t="s">
        <v>424</v>
      </c>
      <c r="AF89" s="30" t="s">
        <v>475</v>
      </c>
      <c r="AG89" s="30" t="s">
        <v>481</v>
      </c>
      <c r="AH89" s="30" t="s">
        <v>341</v>
      </c>
      <c r="AI89" s="30" t="s">
        <v>341</v>
      </c>
      <c r="AJ89" s="30" t="s">
        <v>341</v>
      </c>
      <c r="AK89" s="30" t="s">
        <v>339</v>
      </c>
      <c r="AL89" s="30" t="s">
        <v>341</v>
      </c>
      <c r="AM89" s="30" t="s">
        <v>341</v>
      </c>
      <c r="AN89" s="30" t="s">
        <v>427</v>
      </c>
      <c r="AO89" s="30" t="s">
        <v>477</v>
      </c>
      <c r="AP89" s="30" t="s">
        <v>480</v>
      </c>
      <c r="AQ89" s="30" t="s">
        <v>344</v>
      </c>
      <c r="AR89" s="30" t="s">
        <v>345</v>
      </c>
      <c r="AS89" s="47" t="str">
        <f t="shared" si="1"/>
        <v>1</v>
      </c>
    </row>
    <row r="90" spans="1:45">
      <c r="A90" s="30" t="s">
        <v>330</v>
      </c>
      <c r="B90" s="30" t="s">
        <v>331</v>
      </c>
      <c r="C90" s="30" t="s">
        <v>667</v>
      </c>
      <c r="D90" s="30" t="s">
        <v>482</v>
      </c>
      <c r="E90" s="30" t="s">
        <v>334</v>
      </c>
      <c r="F90" s="30" t="s">
        <v>421</v>
      </c>
      <c r="G90" s="30" t="s">
        <v>644</v>
      </c>
      <c r="H90" s="30" t="s">
        <v>483</v>
      </c>
      <c r="I90" s="30" t="s">
        <v>484</v>
      </c>
      <c r="J90" s="40">
        <v>300000</v>
      </c>
      <c r="K90" s="40">
        <v>300000</v>
      </c>
      <c r="L90" s="40">
        <v>150000</v>
      </c>
      <c r="M90" s="40">
        <v>0</v>
      </c>
      <c r="N90" s="40">
        <v>150000</v>
      </c>
      <c r="O90" s="40">
        <v>0</v>
      </c>
      <c r="P90" s="40">
        <v>0</v>
      </c>
      <c r="Q90" s="40">
        <v>0</v>
      </c>
      <c r="R90" s="40">
        <v>0</v>
      </c>
      <c r="S90" s="40">
        <v>150000</v>
      </c>
      <c r="T90" s="40">
        <v>150000</v>
      </c>
      <c r="U90" s="40">
        <v>0</v>
      </c>
      <c r="V90" s="40">
        <v>150000</v>
      </c>
      <c r="W90" s="40">
        <v>150000</v>
      </c>
      <c r="X90" s="40">
        <v>150000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30" t="s">
        <v>338</v>
      </c>
      <c r="AE90" s="30" t="s">
        <v>424</v>
      </c>
      <c r="AF90" s="30" t="s">
        <v>485</v>
      </c>
      <c r="AG90" s="30" t="s">
        <v>486</v>
      </c>
      <c r="AH90" s="30" t="s">
        <v>341</v>
      </c>
      <c r="AI90" s="30" t="s">
        <v>341</v>
      </c>
      <c r="AJ90" s="30" t="s">
        <v>341</v>
      </c>
      <c r="AK90" s="30" t="s">
        <v>339</v>
      </c>
      <c r="AL90" s="30" t="s">
        <v>341</v>
      </c>
      <c r="AM90" s="30" t="s">
        <v>341</v>
      </c>
      <c r="AN90" s="30" t="s">
        <v>427</v>
      </c>
      <c r="AO90" s="30" t="s">
        <v>487</v>
      </c>
      <c r="AP90" s="30" t="s">
        <v>484</v>
      </c>
      <c r="AQ90" s="30" t="s">
        <v>344</v>
      </c>
      <c r="AR90" s="30" t="s">
        <v>345</v>
      </c>
      <c r="AS90" s="47" t="str">
        <f t="shared" si="1"/>
        <v>1</v>
      </c>
    </row>
    <row r="91" spans="1:45">
      <c r="A91" s="30" t="s">
        <v>330</v>
      </c>
      <c r="B91" s="30" t="s">
        <v>331</v>
      </c>
      <c r="C91" s="30" t="s">
        <v>667</v>
      </c>
      <c r="D91" s="30" t="s">
        <v>488</v>
      </c>
      <c r="E91" s="30" t="s">
        <v>334</v>
      </c>
      <c r="F91" s="30" t="s">
        <v>421</v>
      </c>
      <c r="G91" s="30" t="s">
        <v>644</v>
      </c>
      <c r="H91" s="30" t="s">
        <v>489</v>
      </c>
      <c r="I91" s="30" t="s">
        <v>490</v>
      </c>
      <c r="J91" s="40">
        <v>33000000</v>
      </c>
      <c r="K91" s="40">
        <v>33000000</v>
      </c>
      <c r="L91" s="40">
        <v>21500000</v>
      </c>
      <c r="M91" s="40">
        <v>0</v>
      </c>
      <c r="N91" s="40">
        <v>5920114.6100000003</v>
      </c>
      <c r="O91" s="40">
        <v>0</v>
      </c>
      <c r="P91" s="40">
        <v>15483852.390000001</v>
      </c>
      <c r="Q91" s="40">
        <v>15483852.390000001</v>
      </c>
      <c r="R91" s="40">
        <v>3008367.94</v>
      </c>
      <c r="S91" s="40">
        <v>21403967</v>
      </c>
      <c r="T91" s="40">
        <v>21403967</v>
      </c>
      <c r="U91" s="40">
        <v>96033</v>
      </c>
      <c r="V91" s="40">
        <v>11596033</v>
      </c>
      <c r="W91" s="40">
        <v>11596033</v>
      </c>
      <c r="X91" s="40">
        <v>11596033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30" t="s">
        <v>338</v>
      </c>
      <c r="AE91" s="30" t="s">
        <v>424</v>
      </c>
      <c r="AF91" s="30" t="s">
        <v>485</v>
      </c>
      <c r="AG91" s="30" t="s">
        <v>491</v>
      </c>
      <c r="AH91" s="30" t="s">
        <v>341</v>
      </c>
      <c r="AI91" s="30" t="s">
        <v>341</v>
      </c>
      <c r="AJ91" s="30" t="s">
        <v>341</v>
      </c>
      <c r="AK91" s="30" t="s">
        <v>339</v>
      </c>
      <c r="AL91" s="30" t="s">
        <v>341</v>
      </c>
      <c r="AM91" s="30" t="s">
        <v>341</v>
      </c>
      <c r="AN91" s="30" t="s">
        <v>427</v>
      </c>
      <c r="AO91" s="30" t="s">
        <v>487</v>
      </c>
      <c r="AP91" s="30" t="s">
        <v>490</v>
      </c>
      <c r="AQ91" s="30" t="s">
        <v>344</v>
      </c>
      <c r="AR91" s="30" t="s">
        <v>345</v>
      </c>
      <c r="AS91" s="47" t="str">
        <f t="shared" si="1"/>
        <v>1</v>
      </c>
    </row>
    <row r="92" spans="1:45">
      <c r="A92" s="30" t="s">
        <v>330</v>
      </c>
      <c r="B92" s="30" t="s">
        <v>331</v>
      </c>
      <c r="C92" s="30" t="s">
        <v>667</v>
      </c>
      <c r="D92" s="30" t="s">
        <v>500</v>
      </c>
      <c r="E92" s="30" t="s">
        <v>334</v>
      </c>
      <c r="F92" s="30" t="s">
        <v>421</v>
      </c>
      <c r="G92" s="30" t="s">
        <v>644</v>
      </c>
      <c r="H92" s="30" t="s">
        <v>501</v>
      </c>
      <c r="I92" s="30" t="s">
        <v>501</v>
      </c>
      <c r="J92" s="40">
        <v>67000000</v>
      </c>
      <c r="K92" s="40">
        <v>67000000</v>
      </c>
      <c r="L92" s="40">
        <v>35500000</v>
      </c>
      <c r="M92" s="40">
        <v>0</v>
      </c>
      <c r="N92" s="40">
        <v>631584</v>
      </c>
      <c r="O92" s="40">
        <v>0</v>
      </c>
      <c r="P92" s="40">
        <v>34738546</v>
      </c>
      <c r="Q92" s="40">
        <v>34738546</v>
      </c>
      <c r="R92" s="40">
        <v>150423</v>
      </c>
      <c r="S92" s="40">
        <v>35370130</v>
      </c>
      <c r="T92" s="40">
        <v>35370130</v>
      </c>
      <c r="U92" s="40">
        <v>129870</v>
      </c>
      <c r="V92" s="40">
        <v>31629870</v>
      </c>
      <c r="W92" s="40">
        <v>31629870</v>
      </c>
      <c r="X92" s="40">
        <v>31629870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30" t="s">
        <v>338</v>
      </c>
      <c r="AE92" s="30" t="s">
        <v>424</v>
      </c>
      <c r="AF92" s="30" t="s">
        <v>502</v>
      </c>
      <c r="AG92" s="30" t="s">
        <v>503</v>
      </c>
      <c r="AH92" s="30" t="s">
        <v>341</v>
      </c>
      <c r="AI92" s="30" t="s">
        <v>341</v>
      </c>
      <c r="AJ92" s="30" t="s">
        <v>341</v>
      </c>
      <c r="AK92" s="30" t="s">
        <v>339</v>
      </c>
      <c r="AL92" s="30" t="s">
        <v>341</v>
      </c>
      <c r="AM92" s="30" t="s">
        <v>341</v>
      </c>
      <c r="AN92" s="30" t="s">
        <v>427</v>
      </c>
      <c r="AO92" s="30" t="s">
        <v>504</v>
      </c>
      <c r="AP92" s="30" t="s">
        <v>501</v>
      </c>
      <c r="AQ92" s="30" t="s">
        <v>344</v>
      </c>
      <c r="AR92" s="30" t="s">
        <v>345</v>
      </c>
      <c r="AS92" s="47" t="str">
        <f t="shared" si="1"/>
        <v>1</v>
      </c>
    </row>
    <row r="93" spans="1:45">
      <c r="A93" s="30" t="s">
        <v>330</v>
      </c>
      <c r="B93" s="30" t="s">
        <v>331</v>
      </c>
      <c r="C93" s="30" t="s">
        <v>667</v>
      </c>
      <c r="D93" s="30" t="s">
        <v>505</v>
      </c>
      <c r="E93" s="30" t="s">
        <v>334</v>
      </c>
      <c r="F93" s="30" t="s">
        <v>421</v>
      </c>
      <c r="G93" s="30" t="s">
        <v>644</v>
      </c>
      <c r="H93" s="30" t="s">
        <v>506</v>
      </c>
      <c r="I93" s="30" t="s">
        <v>507</v>
      </c>
      <c r="J93" s="40">
        <v>1000000</v>
      </c>
      <c r="K93" s="40">
        <v>1000000</v>
      </c>
      <c r="L93" s="40">
        <v>500000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500000</v>
      </c>
      <c r="V93" s="40">
        <v>1000000</v>
      </c>
      <c r="W93" s="40">
        <v>1000000</v>
      </c>
      <c r="X93" s="40">
        <v>1000000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30" t="s">
        <v>338</v>
      </c>
      <c r="AE93" s="30" t="s">
        <v>424</v>
      </c>
      <c r="AF93" s="30" t="s">
        <v>508</v>
      </c>
      <c r="AG93" s="30" t="s">
        <v>509</v>
      </c>
      <c r="AH93" s="30" t="s">
        <v>341</v>
      </c>
      <c r="AI93" s="30" t="s">
        <v>341</v>
      </c>
      <c r="AJ93" s="30" t="s">
        <v>341</v>
      </c>
      <c r="AK93" s="30" t="s">
        <v>339</v>
      </c>
      <c r="AL93" s="30" t="s">
        <v>341</v>
      </c>
      <c r="AM93" s="30" t="s">
        <v>341</v>
      </c>
      <c r="AN93" s="30" t="s">
        <v>427</v>
      </c>
      <c r="AO93" s="30" t="s">
        <v>510</v>
      </c>
      <c r="AP93" s="30" t="s">
        <v>507</v>
      </c>
      <c r="AQ93" s="30" t="s">
        <v>344</v>
      </c>
      <c r="AR93" s="30" t="s">
        <v>345</v>
      </c>
      <c r="AS93" s="47" t="str">
        <f t="shared" si="1"/>
        <v>1</v>
      </c>
    </row>
    <row r="94" spans="1:45">
      <c r="A94" s="30" t="s">
        <v>330</v>
      </c>
      <c r="B94" s="30" t="s">
        <v>331</v>
      </c>
      <c r="C94" s="30" t="s">
        <v>667</v>
      </c>
      <c r="D94" s="30" t="s">
        <v>511</v>
      </c>
      <c r="E94" s="30" t="s">
        <v>334</v>
      </c>
      <c r="F94" s="30" t="s">
        <v>421</v>
      </c>
      <c r="G94" s="30" t="s">
        <v>644</v>
      </c>
      <c r="H94" s="30" t="s">
        <v>512</v>
      </c>
      <c r="I94" s="30" t="s">
        <v>513</v>
      </c>
      <c r="J94" s="40">
        <v>11500000</v>
      </c>
      <c r="K94" s="40">
        <v>11500000</v>
      </c>
      <c r="L94" s="40">
        <v>5750000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5750000</v>
      </c>
      <c r="V94" s="40">
        <v>11500000</v>
      </c>
      <c r="W94" s="40">
        <v>11500000</v>
      </c>
      <c r="X94" s="40">
        <v>11500000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30" t="s">
        <v>338</v>
      </c>
      <c r="AE94" s="30" t="s">
        <v>424</v>
      </c>
      <c r="AF94" s="30" t="s">
        <v>514</v>
      </c>
      <c r="AG94" s="30" t="s">
        <v>515</v>
      </c>
      <c r="AH94" s="30" t="s">
        <v>341</v>
      </c>
      <c r="AI94" s="30" t="s">
        <v>341</v>
      </c>
      <c r="AJ94" s="30" t="s">
        <v>341</v>
      </c>
      <c r="AK94" s="30" t="s">
        <v>339</v>
      </c>
      <c r="AL94" s="30" t="s">
        <v>341</v>
      </c>
      <c r="AM94" s="30" t="s">
        <v>341</v>
      </c>
      <c r="AN94" s="30" t="s">
        <v>427</v>
      </c>
      <c r="AO94" s="30" t="s">
        <v>516</v>
      </c>
      <c r="AP94" s="30" t="s">
        <v>513</v>
      </c>
      <c r="AQ94" s="30" t="s">
        <v>344</v>
      </c>
      <c r="AR94" s="30" t="s">
        <v>345</v>
      </c>
      <c r="AS94" s="47" t="str">
        <f t="shared" si="1"/>
        <v>1</v>
      </c>
    </row>
    <row r="95" spans="1:45">
      <c r="A95" s="30" t="s">
        <v>330</v>
      </c>
      <c r="B95" s="30" t="s">
        <v>331</v>
      </c>
      <c r="C95" s="30" t="s">
        <v>667</v>
      </c>
      <c r="D95" s="30" t="s">
        <v>517</v>
      </c>
      <c r="E95" s="30" t="s">
        <v>334</v>
      </c>
      <c r="F95" s="30" t="s">
        <v>421</v>
      </c>
      <c r="G95" s="30" t="s">
        <v>644</v>
      </c>
      <c r="H95" s="30" t="s">
        <v>518</v>
      </c>
      <c r="I95" s="30" t="s">
        <v>519</v>
      </c>
      <c r="J95" s="40">
        <v>1000000</v>
      </c>
      <c r="K95" s="40">
        <v>1000000</v>
      </c>
      <c r="L95" s="40">
        <v>1000000</v>
      </c>
      <c r="M95" s="40">
        <v>0</v>
      </c>
      <c r="N95" s="40">
        <v>0</v>
      </c>
      <c r="O95" s="40">
        <v>740150</v>
      </c>
      <c r="P95" s="40">
        <v>0</v>
      </c>
      <c r="Q95" s="40">
        <v>0</v>
      </c>
      <c r="R95" s="40">
        <v>0</v>
      </c>
      <c r="S95" s="40">
        <v>740150</v>
      </c>
      <c r="T95" s="40">
        <v>740150</v>
      </c>
      <c r="U95" s="40">
        <v>259850</v>
      </c>
      <c r="V95" s="40">
        <v>259850</v>
      </c>
      <c r="W95" s="40">
        <v>259850</v>
      </c>
      <c r="X95" s="40">
        <v>259850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30" t="s">
        <v>338</v>
      </c>
      <c r="AE95" s="30" t="s">
        <v>424</v>
      </c>
      <c r="AF95" s="30" t="s">
        <v>514</v>
      </c>
      <c r="AG95" s="30" t="s">
        <v>520</v>
      </c>
      <c r="AH95" s="30" t="s">
        <v>341</v>
      </c>
      <c r="AI95" s="30" t="s">
        <v>341</v>
      </c>
      <c r="AJ95" s="30" t="s">
        <v>341</v>
      </c>
      <c r="AK95" s="30" t="s">
        <v>339</v>
      </c>
      <c r="AL95" s="30" t="s">
        <v>521</v>
      </c>
      <c r="AM95" s="30" t="s">
        <v>341</v>
      </c>
      <c r="AN95" s="30" t="s">
        <v>427</v>
      </c>
      <c r="AO95" s="30" t="s">
        <v>516</v>
      </c>
      <c r="AP95" s="30" t="s">
        <v>519</v>
      </c>
      <c r="AQ95" s="30" t="s">
        <v>344</v>
      </c>
      <c r="AR95" s="30" t="s">
        <v>345</v>
      </c>
      <c r="AS95" s="47" t="str">
        <f t="shared" si="1"/>
        <v>1</v>
      </c>
    </row>
    <row r="96" spans="1:45">
      <c r="A96" s="30" t="s">
        <v>330</v>
      </c>
      <c r="B96" s="30" t="s">
        <v>331</v>
      </c>
      <c r="C96" s="30" t="s">
        <v>667</v>
      </c>
      <c r="D96" s="30" t="s">
        <v>522</v>
      </c>
      <c r="E96" s="30" t="s">
        <v>334</v>
      </c>
      <c r="F96" s="30" t="s">
        <v>421</v>
      </c>
      <c r="G96" s="30" t="s">
        <v>644</v>
      </c>
      <c r="H96" s="30" t="s">
        <v>523</v>
      </c>
      <c r="I96" s="30" t="s">
        <v>524</v>
      </c>
      <c r="J96" s="40">
        <v>25500000</v>
      </c>
      <c r="K96" s="40">
        <v>25500000</v>
      </c>
      <c r="L96" s="40">
        <v>12750000</v>
      </c>
      <c r="M96" s="40">
        <v>0</v>
      </c>
      <c r="N96" s="40">
        <v>3131426.49</v>
      </c>
      <c r="O96" s="40">
        <v>1113220.8700000001</v>
      </c>
      <c r="P96" s="40">
        <v>6977780.2300000004</v>
      </c>
      <c r="Q96" s="40">
        <v>6977780.2300000004</v>
      </c>
      <c r="R96" s="40">
        <v>1436324.51</v>
      </c>
      <c r="S96" s="40">
        <v>11222427.59</v>
      </c>
      <c r="T96" s="40">
        <v>11222427.59</v>
      </c>
      <c r="U96" s="40">
        <v>1527572.41</v>
      </c>
      <c r="V96" s="40">
        <v>14277572.41</v>
      </c>
      <c r="W96" s="40">
        <v>14277572.41</v>
      </c>
      <c r="X96" s="40">
        <v>14277572.41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30" t="s">
        <v>338</v>
      </c>
      <c r="AE96" s="30" t="s">
        <v>424</v>
      </c>
      <c r="AF96" s="30" t="s">
        <v>514</v>
      </c>
      <c r="AG96" s="30" t="s">
        <v>525</v>
      </c>
      <c r="AH96" s="30" t="s">
        <v>341</v>
      </c>
      <c r="AI96" s="30" t="s">
        <v>341</v>
      </c>
      <c r="AJ96" s="30" t="s">
        <v>341</v>
      </c>
      <c r="AK96" s="30" t="s">
        <v>339</v>
      </c>
      <c r="AL96" s="30" t="s">
        <v>341</v>
      </c>
      <c r="AM96" s="30" t="s">
        <v>341</v>
      </c>
      <c r="AN96" s="30" t="s">
        <v>427</v>
      </c>
      <c r="AO96" s="30" t="s">
        <v>516</v>
      </c>
      <c r="AP96" s="30" t="s">
        <v>524</v>
      </c>
      <c r="AQ96" s="30" t="s">
        <v>344</v>
      </c>
      <c r="AR96" s="30" t="s">
        <v>345</v>
      </c>
      <c r="AS96" s="47" t="str">
        <f t="shared" si="1"/>
        <v>1</v>
      </c>
    </row>
    <row r="97" spans="1:45">
      <c r="A97" s="30" t="s">
        <v>330</v>
      </c>
      <c r="B97" s="30" t="s">
        <v>331</v>
      </c>
      <c r="C97" s="30" t="s">
        <v>667</v>
      </c>
      <c r="D97" s="30" t="s">
        <v>681</v>
      </c>
      <c r="E97" s="30" t="s">
        <v>334</v>
      </c>
      <c r="F97" s="30" t="s">
        <v>421</v>
      </c>
      <c r="G97" s="30" t="s">
        <v>644</v>
      </c>
      <c r="H97" s="30" t="s">
        <v>682</v>
      </c>
      <c r="I97" s="30" t="s">
        <v>683</v>
      </c>
      <c r="J97" s="40">
        <v>9000000</v>
      </c>
      <c r="K97" s="40">
        <v>9000000</v>
      </c>
      <c r="L97" s="40">
        <v>9000000</v>
      </c>
      <c r="M97" s="40">
        <v>0</v>
      </c>
      <c r="N97" s="40">
        <v>0</v>
      </c>
      <c r="O97" s="40">
        <v>0</v>
      </c>
      <c r="P97" s="40">
        <v>8261711.3700000001</v>
      </c>
      <c r="Q97" s="40">
        <v>8261711.3700000001</v>
      </c>
      <c r="R97" s="40">
        <v>5136980</v>
      </c>
      <c r="S97" s="40">
        <v>8261711.3700000001</v>
      </c>
      <c r="T97" s="40">
        <v>8261711.3700000001</v>
      </c>
      <c r="U97" s="40">
        <v>738288.63</v>
      </c>
      <c r="V97" s="40">
        <v>738288.63</v>
      </c>
      <c r="W97" s="40">
        <v>738288.63</v>
      </c>
      <c r="X97" s="40">
        <v>738288.63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30" t="s">
        <v>338</v>
      </c>
      <c r="AE97" s="30" t="s">
        <v>424</v>
      </c>
      <c r="AF97" s="30" t="s">
        <v>514</v>
      </c>
      <c r="AG97" s="30" t="s">
        <v>684</v>
      </c>
      <c r="AH97" s="30" t="s">
        <v>341</v>
      </c>
      <c r="AI97" s="30" t="s">
        <v>341</v>
      </c>
      <c r="AJ97" s="30" t="s">
        <v>341</v>
      </c>
      <c r="AK97" s="30" t="s">
        <v>339</v>
      </c>
      <c r="AL97" s="30" t="s">
        <v>341</v>
      </c>
      <c r="AM97" s="30" t="s">
        <v>341</v>
      </c>
      <c r="AN97" s="30" t="s">
        <v>427</v>
      </c>
      <c r="AO97" s="30" t="s">
        <v>516</v>
      </c>
      <c r="AP97" s="30" t="s">
        <v>683</v>
      </c>
      <c r="AQ97" s="30" t="s">
        <v>344</v>
      </c>
      <c r="AR97" s="30" t="s">
        <v>345</v>
      </c>
      <c r="AS97" s="47" t="str">
        <f t="shared" si="1"/>
        <v>1</v>
      </c>
    </row>
    <row r="98" spans="1:45">
      <c r="A98" s="30" t="s">
        <v>330</v>
      </c>
      <c r="B98" s="30" t="s">
        <v>331</v>
      </c>
      <c r="C98" s="30" t="s">
        <v>667</v>
      </c>
      <c r="D98" s="30" t="s">
        <v>526</v>
      </c>
      <c r="E98" s="30" t="s">
        <v>334</v>
      </c>
      <c r="F98" s="30" t="s">
        <v>421</v>
      </c>
      <c r="G98" s="30" t="s">
        <v>644</v>
      </c>
      <c r="H98" s="30" t="s">
        <v>527</v>
      </c>
      <c r="I98" s="30" t="s">
        <v>528</v>
      </c>
      <c r="J98" s="40">
        <v>4500000</v>
      </c>
      <c r="K98" s="40">
        <v>4500000</v>
      </c>
      <c r="L98" s="40">
        <v>4500000</v>
      </c>
      <c r="M98" s="40">
        <v>0</v>
      </c>
      <c r="N98" s="40">
        <v>269726.14</v>
      </c>
      <c r="O98" s="40">
        <v>1040956</v>
      </c>
      <c r="P98" s="40">
        <v>1121409.6000000001</v>
      </c>
      <c r="Q98" s="40">
        <v>1121409.6000000001</v>
      </c>
      <c r="R98" s="40">
        <v>1121409.6000000001</v>
      </c>
      <c r="S98" s="40">
        <v>2432091.7400000002</v>
      </c>
      <c r="T98" s="40">
        <v>2432091.7400000002</v>
      </c>
      <c r="U98" s="40">
        <v>2067908.26</v>
      </c>
      <c r="V98" s="40">
        <v>2067908.26</v>
      </c>
      <c r="W98" s="40">
        <v>2067908.26</v>
      </c>
      <c r="X98" s="40">
        <v>2067908.26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30" t="s">
        <v>338</v>
      </c>
      <c r="AE98" s="30" t="s">
        <v>424</v>
      </c>
      <c r="AF98" s="30" t="s">
        <v>514</v>
      </c>
      <c r="AG98" s="30" t="s">
        <v>529</v>
      </c>
      <c r="AH98" s="30" t="s">
        <v>341</v>
      </c>
      <c r="AI98" s="30" t="s">
        <v>341</v>
      </c>
      <c r="AJ98" s="30" t="s">
        <v>341</v>
      </c>
      <c r="AK98" s="30" t="s">
        <v>339</v>
      </c>
      <c r="AL98" s="30" t="s">
        <v>530</v>
      </c>
      <c r="AM98" s="30" t="s">
        <v>341</v>
      </c>
      <c r="AN98" s="30" t="s">
        <v>427</v>
      </c>
      <c r="AO98" s="30" t="s">
        <v>516</v>
      </c>
      <c r="AP98" s="30" t="s">
        <v>528</v>
      </c>
      <c r="AQ98" s="30" t="s">
        <v>344</v>
      </c>
      <c r="AR98" s="30" t="s">
        <v>345</v>
      </c>
      <c r="AS98" s="47" t="str">
        <f t="shared" si="1"/>
        <v>1</v>
      </c>
    </row>
    <row r="99" spans="1:45">
      <c r="A99" s="30" t="s">
        <v>330</v>
      </c>
      <c r="B99" s="30" t="s">
        <v>331</v>
      </c>
      <c r="C99" s="30" t="s">
        <v>667</v>
      </c>
      <c r="D99" s="30" t="s">
        <v>685</v>
      </c>
      <c r="E99" s="30" t="s">
        <v>334</v>
      </c>
      <c r="F99" s="30" t="s">
        <v>421</v>
      </c>
      <c r="G99" s="30" t="s">
        <v>644</v>
      </c>
      <c r="H99" s="30" t="s">
        <v>686</v>
      </c>
      <c r="I99" s="30" t="s">
        <v>687</v>
      </c>
      <c r="J99" s="40">
        <v>3500000</v>
      </c>
      <c r="K99" s="40">
        <v>3500000</v>
      </c>
      <c r="L99" s="40">
        <v>3500000</v>
      </c>
      <c r="M99" s="40">
        <v>0</v>
      </c>
      <c r="N99" s="40">
        <v>1924738.34</v>
      </c>
      <c r="O99" s="40">
        <v>0</v>
      </c>
      <c r="P99" s="40">
        <v>674198.79</v>
      </c>
      <c r="Q99" s="40">
        <v>674198.79</v>
      </c>
      <c r="R99" s="40">
        <v>0</v>
      </c>
      <c r="S99" s="40">
        <v>2598937.13</v>
      </c>
      <c r="T99" s="40">
        <v>2598937.13</v>
      </c>
      <c r="U99" s="40">
        <v>901062.87</v>
      </c>
      <c r="V99" s="40">
        <v>901062.87</v>
      </c>
      <c r="W99" s="40">
        <v>901062.87</v>
      </c>
      <c r="X99" s="40">
        <v>901062.87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30" t="s">
        <v>338</v>
      </c>
      <c r="AE99" s="30" t="s">
        <v>424</v>
      </c>
      <c r="AF99" s="30" t="s">
        <v>514</v>
      </c>
      <c r="AG99" s="30" t="s">
        <v>688</v>
      </c>
      <c r="AH99" s="30" t="s">
        <v>341</v>
      </c>
      <c r="AI99" s="30" t="s">
        <v>341</v>
      </c>
      <c r="AJ99" s="30" t="s">
        <v>341</v>
      </c>
      <c r="AK99" s="30" t="s">
        <v>339</v>
      </c>
      <c r="AL99" s="30" t="s">
        <v>689</v>
      </c>
      <c r="AM99" s="30" t="s">
        <v>341</v>
      </c>
      <c r="AN99" s="30" t="s">
        <v>427</v>
      </c>
      <c r="AO99" s="30" t="s">
        <v>516</v>
      </c>
      <c r="AP99" s="30" t="s">
        <v>687</v>
      </c>
      <c r="AQ99" s="30" t="s">
        <v>344</v>
      </c>
      <c r="AR99" s="30" t="s">
        <v>345</v>
      </c>
      <c r="AS99" s="47" t="str">
        <f t="shared" si="1"/>
        <v>1</v>
      </c>
    </row>
    <row r="100" spans="1:45">
      <c r="A100" s="30" t="s">
        <v>330</v>
      </c>
      <c r="B100" s="30" t="s">
        <v>331</v>
      </c>
      <c r="C100" s="30" t="s">
        <v>667</v>
      </c>
      <c r="D100" s="30" t="s">
        <v>531</v>
      </c>
      <c r="E100" s="30" t="s">
        <v>334</v>
      </c>
      <c r="F100" s="30" t="s">
        <v>421</v>
      </c>
      <c r="G100" s="30" t="s">
        <v>644</v>
      </c>
      <c r="H100" s="30" t="s">
        <v>532</v>
      </c>
      <c r="I100" s="30" t="s">
        <v>533</v>
      </c>
      <c r="J100" s="40">
        <v>2500000</v>
      </c>
      <c r="K100" s="40">
        <v>2500000</v>
      </c>
      <c r="L100" s="40">
        <v>1250000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1250000</v>
      </c>
      <c r="V100" s="40">
        <v>2500000</v>
      </c>
      <c r="W100" s="40">
        <v>2500000</v>
      </c>
      <c r="X100" s="40">
        <v>2500000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30" t="s">
        <v>338</v>
      </c>
      <c r="AE100" s="30" t="s">
        <v>424</v>
      </c>
      <c r="AF100" s="30" t="s">
        <v>514</v>
      </c>
      <c r="AG100" s="30" t="s">
        <v>534</v>
      </c>
      <c r="AH100" s="30" t="s">
        <v>341</v>
      </c>
      <c r="AI100" s="30" t="s">
        <v>341</v>
      </c>
      <c r="AJ100" s="30" t="s">
        <v>341</v>
      </c>
      <c r="AK100" s="30" t="s">
        <v>339</v>
      </c>
      <c r="AL100" s="30" t="s">
        <v>341</v>
      </c>
      <c r="AM100" s="30" t="s">
        <v>341</v>
      </c>
      <c r="AN100" s="30" t="s">
        <v>427</v>
      </c>
      <c r="AO100" s="30" t="s">
        <v>516</v>
      </c>
      <c r="AP100" s="30" t="s">
        <v>533</v>
      </c>
      <c r="AQ100" s="30" t="s">
        <v>344</v>
      </c>
      <c r="AR100" s="30" t="s">
        <v>345</v>
      </c>
      <c r="AS100" s="47" t="str">
        <f t="shared" si="1"/>
        <v>1</v>
      </c>
    </row>
    <row r="101" spans="1:45">
      <c r="A101" s="30" t="s">
        <v>330</v>
      </c>
      <c r="B101" s="30" t="s">
        <v>331</v>
      </c>
      <c r="C101" s="30" t="s">
        <v>667</v>
      </c>
      <c r="D101" s="30" t="s">
        <v>535</v>
      </c>
      <c r="E101" s="30" t="s">
        <v>334</v>
      </c>
      <c r="F101" s="30" t="s">
        <v>421</v>
      </c>
      <c r="G101" s="30" t="s">
        <v>644</v>
      </c>
      <c r="H101" s="30" t="s">
        <v>536</v>
      </c>
      <c r="I101" s="30" t="s">
        <v>536</v>
      </c>
      <c r="J101" s="40">
        <v>1500000</v>
      </c>
      <c r="K101" s="40">
        <v>1500000</v>
      </c>
      <c r="L101" s="40">
        <v>750000</v>
      </c>
      <c r="M101" s="40">
        <v>0</v>
      </c>
      <c r="N101" s="40">
        <v>550000</v>
      </c>
      <c r="O101" s="40">
        <v>0</v>
      </c>
      <c r="P101" s="40">
        <v>200000</v>
      </c>
      <c r="Q101" s="40">
        <v>200000</v>
      </c>
      <c r="R101" s="40">
        <v>0</v>
      </c>
      <c r="S101" s="40">
        <v>750000</v>
      </c>
      <c r="T101" s="40">
        <v>750000</v>
      </c>
      <c r="U101" s="40">
        <v>0</v>
      </c>
      <c r="V101" s="40">
        <v>750000</v>
      </c>
      <c r="W101" s="40">
        <v>750000</v>
      </c>
      <c r="X101" s="40">
        <v>750000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30" t="s">
        <v>338</v>
      </c>
      <c r="AE101" s="30" t="s">
        <v>424</v>
      </c>
      <c r="AF101" s="30" t="s">
        <v>537</v>
      </c>
      <c r="AG101" s="30" t="s">
        <v>538</v>
      </c>
      <c r="AH101" s="30" t="s">
        <v>341</v>
      </c>
      <c r="AI101" s="30" t="s">
        <v>341</v>
      </c>
      <c r="AJ101" s="30" t="s">
        <v>341</v>
      </c>
      <c r="AK101" s="30" t="s">
        <v>339</v>
      </c>
      <c r="AL101" s="30" t="s">
        <v>341</v>
      </c>
      <c r="AM101" s="30" t="s">
        <v>341</v>
      </c>
      <c r="AN101" s="30" t="s">
        <v>427</v>
      </c>
      <c r="AO101" s="30" t="s">
        <v>539</v>
      </c>
      <c r="AP101" s="30" t="s">
        <v>536</v>
      </c>
      <c r="AQ101" s="30" t="s">
        <v>344</v>
      </c>
      <c r="AR101" s="30" t="s">
        <v>345</v>
      </c>
      <c r="AS101" s="47" t="str">
        <f t="shared" si="1"/>
        <v>1</v>
      </c>
    </row>
    <row r="102" spans="1:45">
      <c r="A102" s="30" t="s">
        <v>330</v>
      </c>
      <c r="B102" s="30" t="s">
        <v>331</v>
      </c>
      <c r="C102" s="30" t="s">
        <v>667</v>
      </c>
      <c r="D102" s="30" t="s">
        <v>540</v>
      </c>
      <c r="E102" s="30" t="s">
        <v>334</v>
      </c>
      <c r="F102" s="30" t="s">
        <v>421</v>
      </c>
      <c r="G102" s="30" t="s">
        <v>644</v>
      </c>
      <c r="H102" s="30" t="s">
        <v>541</v>
      </c>
      <c r="I102" s="30" t="s">
        <v>542</v>
      </c>
      <c r="J102" s="40">
        <v>39000000</v>
      </c>
      <c r="K102" s="40">
        <v>39000000</v>
      </c>
      <c r="L102" s="40">
        <v>20750000</v>
      </c>
      <c r="M102" s="40">
        <v>0</v>
      </c>
      <c r="N102" s="40">
        <v>4483494.74</v>
      </c>
      <c r="O102" s="40">
        <v>0</v>
      </c>
      <c r="P102" s="40">
        <v>16265683.26</v>
      </c>
      <c r="Q102" s="40">
        <v>16265683.26</v>
      </c>
      <c r="R102" s="40">
        <v>3408488</v>
      </c>
      <c r="S102" s="40">
        <v>20749178</v>
      </c>
      <c r="T102" s="40">
        <v>20749178</v>
      </c>
      <c r="U102" s="40">
        <v>822</v>
      </c>
      <c r="V102" s="40">
        <v>18250822</v>
      </c>
      <c r="W102" s="40">
        <v>18250822</v>
      </c>
      <c r="X102" s="40">
        <v>18250822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30" t="s">
        <v>338</v>
      </c>
      <c r="AE102" s="30" t="s">
        <v>543</v>
      </c>
      <c r="AF102" s="30" t="s">
        <v>544</v>
      </c>
      <c r="AG102" s="30" t="s">
        <v>545</v>
      </c>
      <c r="AH102" s="30" t="s">
        <v>341</v>
      </c>
      <c r="AI102" s="30" t="s">
        <v>341</v>
      </c>
      <c r="AJ102" s="30" t="s">
        <v>341</v>
      </c>
      <c r="AK102" s="30" t="s">
        <v>339</v>
      </c>
      <c r="AL102" s="30" t="s">
        <v>341</v>
      </c>
      <c r="AM102" s="30" t="s">
        <v>341</v>
      </c>
      <c r="AN102" s="30" t="s">
        <v>546</v>
      </c>
      <c r="AO102" s="30" t="s">
        <v>547</v>
      </c>
      <c r="AP102" s="30" t="s">
        <v>542</v>
      </c>
      <c r="AQ102" s="30" t="s">
        <v>344</v>
      </c>
      <c r="AR102" s="30" t="s">
        <v>345</v>
      </c>
      <c r="AS102" s="47" t="str">
        <f t="shared" si="1"/>
        <v>2</v>
      </c>
    </row>
    <row r="103" spans="1:45">
      <c r="A103" s="30" t="s">
        <v>330</v>
      </c>
      <c r="B103" s="30" t="s">
        <v>331</v>
      </c>
      <c r="C103" s="30" t="s">
        <v>667</v>
      </c>
      <c r="D103" s="30" t="s">
        <v>690</v>
      </c>
      <c r="E103" s="30" t="s">
        <v>334</v>
      </c>
      <c r="F103" s="30" t="s">
        <v>421</v>
      </c>
      <c r="G103" s="30" t="s">
        <v>644</v>
      </c>
      <c r="H103" s="30" t="s">
        <v>691</v>
      </c>
      <c r="I103" s="30" t="s">
        <v>692</v>
      </c>
      <c r="J103" s="40">
        <v>200000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-200000</v>
      </c>
      <c r="AC103" s="40">
        <v>0</v>
      </c>
      <c r="AD103" s="30" t="s">
        <v>338</v>
      </c>
      <c r="AE103" s="30" t="s">
        <v>543</v>
      </c>
      <c r="AF103" s="30" t="s">
        <v>544</v>
      </c>
      <c r="AG103" s="30" t="s">
        <v>693</v>
      </c>
      <c r="AH103" s="30" t="s">
        <v>341</v>
      </c>
      <c r="AI103" s="30" t="s">
        <v>341</v>
      </c>
      <c r="AJ103" s="30" t="s">
        <v>341</v>
      </c>
      <c r="AK103" s="30" t="s">
        <v>339</v>
      </c>
      <c r="AL103" s="30" t="s">
        <v>341</v>
      </c>
      <c r="AM103" s="30" t="s">
        <v>341</v>
      </c>
      <c r="AN103" s="30" t="s">
        <v>546</v>
      </c>
      <c r="AO103" s="30" t="s">
        <v>547</v>
      </c>
      <c r="AP103" s="30" t="s">
        <v>692</v>
      </c>
      <c r="AQ103" s="30" t="s">
        <v>344</v>
      </c>
      <c r="AR103" s="30" t="s">
        <v>345</v>
      </c>
      <c r="AS103" s="47" t="str">
        <f t="shared" si="1"/>
        <v>2</v>
      </c>
    </row>
    <row r="104" spans="1:45">
      <c r="A104" s="30" t="s">
        <v>330</v>
      </c>
      <c r="B104" s="30" t="s">
        <v>331</v>
      </c>
      <c r="C104" s="30" t="s">
        <v>667</v>
      </c>
      <c r="D104" s="30" t="s">
        <v>548</v>
      </c>
      <c r="E104" s="30" t="s">
        <v>334</v>
      </c>
      <c r="F104" s="30" t="s">
        <v>421</v>
      </c>
      <c r="G104" s="30" t="s">
        <v>644</v>
      </c>
      <c r="H104" s="30" t="s">
        <v>549</v>
      </c>
      <c r="I104" s="30" t="s">
        <v>550</v>
      </c>
      <c r="J104" s="40">
        <v>400000</v>
      </c>
      <c r="K104" s="40">
        <v>1300000</v>
      </c>
      <c r="L104" s="40">
        <v>1300000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1300000</v>
      </c>
      <c r="V104" s="40">
        <v>1300000</v>
      </c>
      <c r="W104" s="40">
        <v>1300000</v>
      </c>
      <c r="X104" s="40">
        <v>1300000</v>
      </c>
      <c r="Y104" s="40">
        <v>0</v>
      </c>
      <c r="Z104" s="40">
        <v>0</v>
      </c>
      <c r="AA104" s="40">
        <v>0</v>
      </c>
      <c r="AB104" s="40">
        <v>0</v>
      </c>
      <c r="AC104" s="40">
        <v>900000</v>
      </c>
      <c r="AD104" s="30" t="s">
        <v>338</v>
      </c>
      <c r="AE104" s="30" t="s">
        <v>543</v>
      </c>
      <c r="AF104" s="30" t="s">
        <v>544</v>
      </c>
      <c r="AG104" s="30" t="s">
        <v>551</v>
      </c>
      <c r="AH104" s="30" t="s">
        <v>341</v>
      </c>
      <c r="AI104" s="30" t="s">
        <v>341</v>
      </c>
      <c r="AJ104" s="30" t="s">
        <v>341</v>
      </c>
      <c r="AK104" s="30" t="s">
        <v>339</v>
      </c>
      <c r="AL104" s="30" t="s">
        <v>341</v>
      </c>
      <c r="AM104" s="30" t="s">
        <v>341</v>
      </c>
      <c r="AN104" s="30" t="s">
        <v>546</v>
      </c>
      <c r="AO104" s="30" t="s">
        <v>547</v>
      </c>
      <c r="AP104" s="30" t="s">
        <v>550</v>
      </c>
      <c r="AQ104" s="30" t="s">
        <v>344</v>
      </c>
      <c r="AR104" s="30" t="s">
        <v>345</v>
      </c>
      <c r="AS104" s="47" t="str">
        <f t="shared" si="1"/>
        <v>2</v>
      </c>
    </row>
    <row r="105" spans="1:45">
      <c r="A105" s="30" t="s">
        <v>330</v>
      </c>
      <c r="B105" s="30" t="s">
        <v>331</v>
      </c>
      <c r="C105" s="30" t="s">
        <v>667</v>
      </c>
      <c r="D105" s="30" t="s">
        <v>552</v>
      </c>
      <c r="E105" s="30" t="s">
        <v>334</v>
      </c>
      <c r="F105" s="30" t="s">
        <v>421</v>
      </c>
      <c r="G105" s="30" t="s">
        <v>644</v>
      </c>
      <c r="H105" s="30" t="s">
        <v>553</v>
      </c>
      <c r="I105" s="30" t="s">
        <v>554</v>
      </c>
      <c r="J105" s="40">
        <v>400000</v>
      </c>
      <c r="K105" s="40">
        <v>400000</v>
      </c>
      <c r="L105" s="40">
        <v>200000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200000</v>
      </c>
      <c r="V105" s="40">
        <v>400000</v>
      </c>
      <c r="W105" s="40">
        <v>400000</v>
      </c>
      <c r="X105" s="40">
        <v>400000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30" t="s">
        <v>338</v>
      </c>
      <c r="AE105" s="30" t="s">
        <v>543</v>
      </c>
      <c r="AF105" s="30" t="s">
        <v>544</v>
      </c>
      <c r="AG105" s="30" t="s">
        <v>555</v>
      </c>
      <c r="AH105" s="30" t="s">
        <v>341</v>
      </c>
      <c r="AI105" s="30" t="s">
        <v>341</v>
      </c>
      <c r="AJ105" s="30" t="s">
        <v>341</v>
      </c>
      <c r="AK105" s="30" t="s">
        <v>339</v>
      </c>
      <c r="AL105" s="30" t="s">
        <v>341</v>
      </c>
      <c r="AM105" s="30" t="s">
        <v>341</v>
      </c>
      <c r="AN105" s="30" t="s">
        <v>546</v>
      </c>
      <c r="AO105" s="30" t="s">
        <v>547</v>
      </c>
      <c r="AP105" s="30" t="s">
        <v>554</v>
      </c>
      <c r="AQ105" s="30" t="s">
        <v>344</v>
      </c>
      <c r="AR105" s="30" t="s">
        <v>345</v>
      </c>
      <c r="AS105" s="47" t="str">
        <f t="shared" si="1"/>
        <v>2</v>
      </c>
    </row>
    <row r="106" spans="1:45">
      <c r="A106" s="30" t="s">
        <v>330</v>
      </c>
      <c r="B106" s="30" t="s">
        <v>331</v>
      </c>
      <c r="C106" s="30" t="s">
        <v>667</v>
      </c>
      <c r="D106" s="30" t="s">
        <v>560</v>
      </c>
      <c r="E106" s="30" t="s">
        <v>334</v>
      </c>
      <c r="F106" s="30" t="s">
        <v>421</v>
      </c>
      <c r="G106" s="30" t="s">
        <v>644</v>
      </c>
      <c r="H106" s="30" t="s">
        <v>561</v>
      </c>
      <c r="I106" s="30" t="s">
        <v>562</v>
      </c>
      <c r="J106" s="40">
        <v>100000</v>
      </c>
      <c r="K106" s="40">
        <v>100000</v>
      </c>
      <c r="L106" s="40">
        <v>50000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50000</v>
      </c>
      <c r="V106" s="40">
        <v>100000</v>
      </c>
      <c r="W106" s="40">
        <v>100000</v>
      </c>
      <c r="X106" s="40">
        <v>100000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30" t="s">
        <v>338</v>
      </c>
      <c r="AE106" s="30" t="s">
        <v>543</v>
      </c>
      <c r="AF106" s="30" t="s">
        <v>563</v>
      </c>
      <c r="AG106" s="30" t="s">
        <v>564</v>
      </c>
      <c r="AH106" s="30" t="s">
        <v>341</v>
      </c>
      <c r="AI106" s="30" t="s">
        <v>341</v>
      </c>
      <c r="AJ106" s="30" t="s">
        <v>341</v>
      </c>
      <c r="AK106" s="30" t="s">
        <v>339</v>
      </c>
      <c r="AL106" s="30" t="s">
        <v>341</v>
      </c>
      <c r="AM106" s="30" t="s">
        <v>341</v>
      </c>
      <c r="AN106" s="30" t="s">
        <v>546</v>
      </c>
      <c r="AO106" s="30" t="s">
        <v>565</v>
      </c>
      <c r="AP106" s="30" t="s">
        <v>562</v>
      </c>
      <c r="AQ106" s="30" t="s">
        <v>344</v>
      </c>
      <c r="AR106" s="30" t="s">
        <v>345</v>
      </c>
      <c r="AS106" s="47" t="str">
        <f t="shared" si="1"/>
        <v>2</v>
      </c>
    </row>
    <row r="107" spans="1:45">
      <c r="A107" s="30" t="s">
        <v>330</v>
      </c>
      <c r="B107" s="30" t="s">
        <v>331</v>
      </c>
      <c r="C107" s="30" t="s">
        <v>667</v>
      </c>
      <c r="D107" s="30" t="s">
        <v>574</v>
      </c>
      <c r="E107" s="30" t="s">
        <v>334</v>
      </c>
      <c r="F107" s="30" t="s">
        <v>421</v>
      </c>
      <c r="G107" s="30" t="s">
        <v>644</v>
      </c>
      <c r="H107" s="30" t="s">
        <v>575</v>
      </c>
      <c r="I107" s="30" t="s">
        <v>576</v>
      </c>
      <c r="J107" s="40">
        <v>9300000</v>
      </c>
      <c r="K107" s="40">
        <v>9300000</v>
      </c>
      <c r="L107" s="40">
        <v>4650000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4650000</v>
      </c>
      <c r="V107" s="40">
        <v>9300000</v>
      </c>
      <c r="W107" s="40">
        <v>9300000</v>
      </c>
      <c r="X107" s="40">
        <v>9300000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30" t="s">
        <v>338</v>
      </c>
      <c r="AE107" s="30" t="s">
        <v>543</v>
      </c>
      <c r="AF107" s="30" t="s">
        <v>563</v>
      </c>
      <c r="AG107" s="30" t="s">
        <v>577</v>
      </c>
      <c r="AH107" s="30" t="s">
        <v>341</v>
      </c>
      <c r="AI107" s="30" t="s">
        <v>341</v>
      </c>
      <c r="AJ107" s="30" t="s">
        <v>341</v>
      </c>
      <c r="AK107" s="30" t="s">
        <v>339</v>
      </c>
      <c r="AL107" s="30" t="s">
        <v>341</v>
      </c>
      <c r="AM107" s="30" t="s">
        <v>341</v>
      </c>
      <c r="AN107" s="30" t="s">
        <v>546</v>
      </c>
      <c r="AO107" s="30" t="s">
        <v>565</v>
      </c>
      <c r="AP107" s="30" t="s">
        <v>576</v>
      </c>
      <c r="AQ107" s="30" t="s">
        <v>344</v>
      </c>
      <c r="AR107" s="30" t="s">
        <v>345</v>
      </c>
      <c r="AS107" s="47" t="str">
        <f t="shared" si="1"/>
        <v>2</v>
      </c>
    </row>
    <row r="108" spans="1:45">
      <c r="A108" s="30" t="s">
        <v>330</v>
      </c>
      <c r="B108" s="30" t="s">
        <v>331</v>
      </c>
      <c r="C108" s="30" t="s">
        <v>667</v>
      </c>
      <c r="D108" s="30" t="s">
        <v>694</v>
      </c>
      <c r="E108" s="30" t="s">
        <v>334</v>
      </c>
      <c r="F108" s="30" t="s">
        <v>421</v>
      </c>
      <c r="G108" s="30" t="s">
        <v>644</v>
      </c>
      <c r="H108" s="30" t="s">
        <v>695</v>
      </c>
      <c r="I108" s="30" t="s">
        <v>696</v>
      </c>
      <c r="J108" s="40">
        <v>150000</v>
      </c>
      <c r="K108" s="40">
        <v>150000</v>
      </c>
      <c r="L108" s="40">
        <v>75000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75000</v>
      </c>
      <c r="V108" s="40">
        <v>150000</v>
      </c>
      <c r="W108" s="40">
        <v>150000</v>
      </c>
      <c r="X108" s="40">
        <v>150000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30" t="s">
        <v>338</v>
      </c>
      <c r="AE108" s="30" t="s">
        <v>543</v>
      </c>
      <c r="AF108" s="30" t="s">
        <v>563</v>
      </c>
      <c r="AG108" s="30" t="s">
        <v>697</v>
      </c>
      <c r="AH108" s="30" t="s">
        <v>341</v>
      </c>
      <c r="AI108" s="30" t="s">
        <v>341</v>
      </c>
      <c r="AJ108" s="30" t="s">
        <v>341</v>
      </c>
      <c r="AK108" s="30" t="s">
        <v>339</v>
      </c>
      <c r="AL108" s="30" t="s">
        <v>341</v>
      </c>
      <c r="AM108" s="30" t="s">
        <v>341</v>
      </c>
      <c r="AN108" s="30" t="s">
        <v>546</v>
      </c>
      <c r="AO108" s="30" t="s">
        <v>565</v>
      </c>
      <c r="AP108" s="30" t="s">
        <v>696</v>
      </c>
      <c r="AQ108" s="30" t="s">
        <v>344</v>
      </c>
      <c r="AR108" s="30" t="s">
        <v>345</v>
      </c>
      <c r="AS108" s="47" t="str">
        <f t="shared" si="1"/>
        <v>2</v>
      </c>
    </row>
    <row r="109" spans="1:45">
      <c r="A109" s="30" t="s">
        <v>330</v>
      </c>
      <c r="B109" s="30" t="s">
        <v>331</v>
      </c>
      <c r="C109" s="30" t="s">
        <v>667</v>
      </c>
      <c r="D109" s="30" t="s">
        <v>583</v>
      </c>
      <c r="E109" s="30" t="s">
        <v>334</v>
      </c>
      <c r="F109" s="30" t="s">
        <v>421</v>
      </c>
      <c r="G109" s="30" t="s">
        <v>644</v>
      </c>
      <c r="H109" s="30" t="s">
        <v>584</v>
      </c>
      <c r="I109" s="30" t="s">
        <v>585</v>
      </c>
      <c r="J109" s="40">
        <v>3000000</v>
      </c>
      <c r="K109" s="40">
        <v>3000000</v>
      </c>
      <c r="L109" s="40">
        <v>300000</v>
      </c>
      <c r="M109" s="40">
        <v>0</v>
      </c>
      <c r="N109" s="40">
        <v>0</v>
      </c>
      <c r="O109" s="40">
        <v>0</v>
      </c>
      <c r="P109" s="40">
        <v>30786</v>
      </c>
      <c r="Q109" s="40">
        <v>30786</v>
      </c>
      <c r="R109" s="40">
        <v>0</v>
      </c>
      <c r="S109" s="40">
        <v>30786</v>
      </c>
      <c r="T109" s="40">
        <v>30786</v>
      </c>
      <c r="U109" s="40">
        <v>269214</v>
      </c>
      <c r="V109" s="40">
        <v>2969214</v>
      </c>
      <c r="W109" s="40">
        <v>2969214</v>
      </c>
      <c r="X109" s="40">
        <v>2969214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30" t="s">
        <v>338</v>
      </c>
      <c r="AE109" s="30" t="s">
        <v>543</v>
      </c>
      <c r="AF109" s="30" t="s">
        <v>586</v>
      </c>
      <c r="AG109" s="30" t="s">
        <v>587</v>
      </c>
      <c r="AH109" s="30" t="s">
        <v>341</v>
      </c>
      <c r="AI109" s="30" t="s">
        <v>341</v>
      </c>
      <c r="AJ109" s="30" t="s">
        <v>341</v>
      </c>
      <c r="AK109" s="30" t="s">
        <v>339</v>
      </c>
      <c r="AL109" s="30" t="s">
        <v>341</v>
      </c>
      <c r="AM109" s="30" t="s">
        <v>341</v>
      </c>
      <c r="AN109" s="30" t="s">
        <v>546</v>
      </c>
      <c r="AO109" s="30" t="s">
        <v>588</v>
      </c>
      <c r="AP109" s="30" t="s">
        <v>585</v>
      </c>
      <c r="AQ109" s="30" t="s">
        <v>344</v>
      </c>
      <c r="AR109" s="30" t="s">
        <v>345</v>
      </c>
      <c r="AS109" s="47" t="str">
        <f t="shared" si="1"/>
        <v>2</v>
      </c>
    </row>
    <row r="110" spans="1:45">
      <c r="A110" s="30" t="s">
        <v>330</v>
      </c>
      <c r="B110" s="30" t="s">
        <v>331</v>
      </c>
      <c r="C110" s="30" t="s">
        <v>667</v>
      </c>
      <c r="D110" s="30" t="s">
        <v>589</v>
      </c>
      <c r="E110" s="30" t="s">
        <v>334</v>
      </c>
      <c r="F110" s="30" t="s">
        <v>421</v>
      </c>
      <c r="G110" s="30" t="s">
        <v>644</v>
      </c>
      <c r="H110" s="30" t="s">
        <v>590</v>
      </c>
      <c r="I110" s="30" t="s">
        <v>591</v>
      </c>
      <c r="J110" s="40">
        <v>8266095</v>
      </c>
      <c r="K110" s="40">
        <v>8266095</v>
      </c>
      <c r="L110" s="40">
        <v>4133047.5</v>
      </c>
      <c r="M110" s="40">
        <v>0</v>
      </c>
      <c r="N110" s="40">
        <v>2412542.73</v>
      </c>
      <c r="O110" s="40">
        <v>0</v>
      </c>
      <c r="P110" s="40">
        <v>1315722.96</v>
      </c>
      <c r="Q110" s="40">
        <v>1315722.96</v>
      </c>
      <c r="R110" s="40">
        <v>0</v>
      </c>
      <c r="S110" s="40">
        <v>3728265.69</v>
      </c>
      <c r="T110" s="40">
        <v>3728265.69</v>
      </c>
      <c r="U110" s="40">
        <v>404781.81</v>
      </c>
      <c r="V110" s="40">
        <v>4537829.3099999996</v>
      </c>
      <c r="W110" s="40">
        <v>4537829.3099999996</v>
      </c>
      <c r="X110" s="40">
        <v>4537829.3099999996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30" t="s">
        <v>338</v>
      </c>
      <c r="AE110" s="30" t="s">
        <v>543</v>
      </c>
      <c r="AF110" s="30" t="s">
        <v>586</v>
      </c>
      <c r="AG110" s="30" t="s">
        <v>592</v>
      </c>
      <c r="AH110" s="30" t="s">
        <v>341</v>
      </c>
      <c r="AI110" s="30" t="s">
        <v>341</v>
      </c>
      <c r="AJ110" s="30" t="s">
        <v>341</v>
      </c>
      <c r="AK110" s="30" t="s">
        <v>339</v>
      </c>
      <c r="AL110" s="30" t="s">
        <v>341</v>
      </c>
      <c r="AM110" s="30" t="s">
        <v>341</v>
      </c>
      <c r="AN110" s="30" t="s">
        <v>546</v>
      </c>
      <c r="AO110" s="30" t="s">
        <v>588</v>
      </c>
      <c r="AP110" s="30" t="s">
        <v>591</v>
      </c>
      <c r="AQ110" s="30" t="s">
        <v>344</v>
      </c>
      <c r="AR110" s="30" t="s">
        <v>345</v>
      </c>
      <c r="AS110" s="47" t="str">
        <f t="shared" si="1"/>
        <v>2</v>
      </c>
    </row>
    <row r="111" spans="1:45">
      <c r="A111" s="30" t="s">
        <v>330</v>
      </c>
      <c r="B111" s="30" t="s">
        <v>331</v>
      </c>
      <c r="C111" s="30" t="s">
        <v>667</v>
      </c>
      <c r="D111" s="30" t="s">
        <v>593</v>
      </c>
      <c r="E111" s="30" t="s">
        <v>334</v>
      </c>
      <c r="F111" s="30" t="s">
        <v>421</v>
      </c>
      <c r="G111" s="30" t="s">
        <v>644</v>
      </c>
      <c r="H111" s="30" t="s">
        <v>594</v>
      </c>
      <c r="I111" s="30" t="s">
        <v>595</v>
      </c>
      <c r="J111" s="40">
        <v>750000</v>
      </c>
      <c r="K111" s="40">
        <v>750000</v>
      </c>
      <c r="L111" s="40">
        <v>750000</v>
      </c>
      <c r="M111" s="40">
        <v>0</v>
      </c>
      <c r="N111" s="40">
        <v>361251.32</v>
      </c>
      <c r="O111" s="40">
        <v>0</v>
      </c>
      <c r="P111" s="40">
        <v>28857.39</v>
      </c>
      <c r="Q111" s="40">
        <v>28857.39</v>
      </c>
      <c r="R111" s="40">
        <v>0</v>
      </c>
      <c r="S111" s="40">
        <v>390108.71</v>
      </c>
      <c r="T111" s="40">
        <v>390108.71</v>
      </c>
      <c r="U111" s="40">
        <v>359891.29</v>
      </c>
      <c r="V111" s="40">
        <v>359891.29</v>
      </c>
      <c r="W111" s="40">
        <v>359891.29</v>
      </c>
      <c r="X111" s="40">
        <v>359891.29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30" t="s">
        <v>338</v>
      </c>
      <c r="AE111" s="30" t="s">
        <v>543</v>
      </c>
      <c r="AF111" s="30" t="s">
        <v>596</v>
      </c>
      <c r="AG111" s="30" t="s">
        <v>597</v>
      </c>
      <c r="AH111" s="30" t="s">
        <v>341</v>
      </c>
      <c r="AI111" s="30" t="s">
        <v>341</v>
      </c>
      <c r="AJ111" s="30" t="s">
        <v>341</v>
      </c>
      <c r="AK111" s="30" t="s">
        <v>339</v>
      </c>
      <c r="AL111" s="30" t="s">
        <v>341</v>
      </c>
      <c r="AM111" s="30" t="s">
        <v>341</v>
      </c>
      <c r="AN111" s="30" t="s">
        <v>546</v>
      </c>
      <c r="AO111" s="30" t="s">
        <v>598</v>
      </c>
      <c r="AP111" s="30" t="s">
        <v>595</v>
      </c>
      <c r="AQ111" s="30" t="s">
        <v>344</v>
      </c>
      <c r="AR111" s="30" t="s">
        <v>345</v>
      </c>
      <c r="AS111" s="47" t="str">
        <f t="shared" si="1"/>
        <v>2</v>
      </c>
    </row>
    <row r="112" spans="1:45">
      <c r="A112" s="30" t="s">
        <v>330</v>
      </c>
      <c r="B112" s="30" t="s">
        <v>331</v>
      </c>
      <c r="C112" s="30" t="s">
        <v>667</v>
      </c>
      <c r="D112" s="30" t="s">
        <v>698</v>
      </c>
      <c r="E112" s="30" t="s">
        <v>334</v>
      </c>
      <c r="F112" s="30" t="s">
        <v>421</v>
      </c>
      <c r="G112" s="30" t="s">
        <v>644</v>
      </c>
      <c r="H112" s="30" t="s">
        <v>699</v>
      </c>
      <c r="I112" s="30" t="s">
        <v>700</v>
      </c>
      <c r="J112" s="40">
        <v>200000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-200000</v>
      </c>
      <c r="AC112" s="40">
        <v>0</v>
      </c>
      <c r="AD112" s="30" t="s">
        <v>338</v>
      </c>
      <c r="AE112" s="30" t="s">
        <v>543</v>
      </c>
      <c r="AF112" s="30" t="s">
        <v>596</v>
      </c>
      <c r="AG112" s="30" t="s">
        <v>701</v>
      </c>
      <c r="AH112" s="30" t="s">
        <v>341</v>
      </c>
      <c r="AI112" s="30" t="s">
        <v>341</v>
      </c>
      <c r="AJ112" s="30" t="s">
        <v>341</v>
      </c>
      <c r="AK112" s="30" t="s">
        <v>339</v>
      </c>
      <c r="AL112" s="30" t="s">
        <v>702</v>
      </c>
      <c r="AM112" s="30" t="s">
        <v>341</v>
      </c>
      <c r="AN112" s="30" t="s">
        <v>546</v>
      </c>
      <c r="AO112" s="30" t="s">
        <v>598</v>
      </c>
      <c r="AP112" s="30" t="s">
        <v>700</v>
      </c>
      <c r="AQ112" s="30" t="s">
        <v>344</v>
      </c>
      <c r="AR112" s="30" t="s">
        <v>345</v>
      </c>
      <c r="AS112" s="47" t="str">
        <f t="shared" si="1"/>
        <v>2</v>
      </c>
    </row>
    <row r="113" spans="1:45">
      <c r="A113" s="30" t="s">
        <v>330</v>
      </c>
      <c r="B113" s="30" t="s">
        <v>331</v>
      </c>
      <c r="C113" s="30" t="s">
        <v>667</v>
      </c>
      <c r="D113" s="30" t="s">
        <v>599</v>
      </c>
      <c r="E113" s="30" t="s">
        <v>334</v>
      </c>
      <c r="F113" s="30" t="s">
        <v>421</v>
      </c>
      <c r="G113" s="30" t="s">
        <v>644</v>
      </c>
      <c r="H113" s="30" t="s">
        <v>600</v>
      </c>
      <c r="I113" s="30" t="s">
        <v>601</v>
      </c>
      <c r="J113" s="40">
        <v>3200000</v>
      </c>
      <c r="K113" s="40">
        <v>2800000</v>
      </c>
      <c r="L113" s="40">
        <v>2800000</v>
      </c>
      <c r="M113" s="40">
        <v>0</v>
      </c>
      <c r="N113" s="40">
        <v>0</v>
      </c>
      <c r="O113" s="40">
        <v>0</v>
      </c>
      <c r="P113" s="40">
        <v>975642</v>
      </c>
      <c r="Q113" s="40">
        <v>975642</v>
      </c>
      <c r="R113" s="40">
        <v>0</v>
      </c>
      <c r="S113" s="40">
        <v>975642</v>
      </c>
      <c r="T113" s="40">
        <v>975642</v>
      </c>
      <c r="U113" s="40">
        <v>1824358</v>
      </c>
      <c r="V113" s="40">
        <v>1824358</v>
      </c>
      <c r="W113" s="40">
        <v>1824358</v>
      </c>
      <c r="X113" s="40">
        <v>1824358</v>
      </c>
      <c r="Y113" s="40">
        <v>0</v>
      </c>
      <c r="Z113" s="40">
        <v>0</v>
      </c>
      <c r="AA113" s="40">
        <v>0</v>
      </c>
      <c r="AB113" s="40">
        <v>-400000</v>
      </c>
      <c r="AC113" s="40">
        <v>0</v>
      </c>
      <c r="AD113" s="30" t="s">
        <v>338</v>
      </c>
      <c r="AE113" s="30" t="s">
        <v>543</v>
      </c>
      <c r="AF113" s="30" t="s">
        <v>596</v>
      </c>
      <c r="AG113" s="30" t="s">
        <v>602</v>
      </c>
      <c r="AH113" s="30" t="s">
        <v>341</v>
      </c>
      <c r="AI113" s="30" t="s">
        <v>341</v>
      </c>
      <c r="AJ113" s="30" t="s">
        <v>341</v>
      </c>
      <c r="AK113" s="30" t="s">
        <v>339</v>
      </c>
      <c r="AL113" s="30" t="s">
        <v>341</v>
      </c>
      <c r="AM113" s="30" t="s">
        <v>341</v>
      </c>
      <c r="AN113" s="30" t="s">
        <v>546</v>
      </c>
      <c r="AO113" s="30" t="s">
        <v>598</v>
      </c>
      <c r="AP113" s="30" t="s">
        <v>601</v>
      </c>
      <c r="AQ113" s="30" t="s">
        <v>344</v>
      </c>
      <c r="AR113" s="30" t="s">
        <v>345</v>
      </c>
      <c r="AS113" s="47" t="str">
        <f t="shared" si="1"/>
        <v>2</v>
      </c>
    </row>
    <row r="114" spans="1:45">
      <c r="A114" s="30" t="s">
        <v>330</v>
      </c>
      <c r="B114" s="30" t="s">
        <v>331</v>
      </c>
      <c r="C114" s="30" t="s">
        <v>667</v>
      </c>
      <c r="D114" s="30" t="s">
        <v>603</v>
      </c>
      <c r="E114" s="30" t="s">
        <v>334</v>
      </c>
      <c r="F114" s="30" t="s">
        <v>421</v>
      </c>
      <c r="G114" s="30" t="s">
        <v>644</v>
      </c>
      <c r="H114" s="30" t="s">
        <v>604</v>
      </c>
      <c r="I114" s="30" t="s">
        <v>604</v>
      </c>
      <c r="J114" s="40">
        <v>1500000</v>
      </c>
      <c r="K114" s="40">
        <v>1000000</v>
      </c>
      <c r="L114" s="40">
        <v>1000000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1000000</v>
      </c>
      <c r="V114" s="40">
        <v>1000000</v>
      </c>
      <c r="W114" s="40">
        <v>1000000</v>
      </c>
      <c r="X114" s="40">
        <v>1000000</v>
      </c>
      <c r="Y114" s="40">
        <v>0</v>
      </c>
      <c r="Z114" s="40">
        <v>0</v>
      </c>
      <c r="AA114" s="40">
        <v>0</v>
      </c>
      <c r="AB114" s="40">
        <v>-500000</v>
      </c>
      <c r="AC114" s="40">
        <v>0</v>
      </c>
      <c r="AD114" s="30" t="s">
        <v>338</v>
      </c>
      <c r="AE114" s="30" t="s">
        <v>543</v>
      </c>
      <c r="AF114" s="30" t="s">
        <v>596</v>
      </c>
      <c r="AG114" s="30" t="s">
        <v>605</v>
      </c>
      <c r="AH114" s="30" t="s">
        <v>341</v>
      </c>
      <c r="AI114" s="30" t="s">
        <v>341</v>
      </c>
      <c r="AJ114" s="30" t="s">
        <v>341</v>
      </c>
      <c r="AK114" s="30" t="s">
        <v>339</v>
      </c>
      <c r="AL114" s="30" t="s">
        <v>341</v>
      </c>
      <c r="AM114" s="30" t="s">
        <v>341</v>
      </c>
      <c r="AN114" s="30" t="s">
        <v>546</v>
      </c>
      <c r="AO114" s="30" t="s">
        <v>598</v>
      </c>
      <c r="AP114" s="30" t="s">
        <v>604</v>
      </c>
      <c r="AQ114" s="30" t="s">
        <v>344</v>
      </c>
      <c r="AR114" s="30" t="s">
        <v>345</v>
      </c>
      <c r="AS114" s="47" t="str">
        <f t="shared" si="1"/>
        <v>2</v>
      </c>
    </row>
    <row r="115" spans="1:45">
      <c r="A115" s="30" t="s">
        <v>330</v>
      </c>
      <c r="B115" s="30" t="s">
        <v>331</v>
      </c>
      <c r="C115" s="30" t="s">
        <v>667</v>
      </c>
      <c r="D115" s="30" t="s">
        <v>606</v>
      </c>
      <c r="E115" s="30" t="s">
        <v>334</v>
      </c>
      <c r="F115" s="30" t="s">
        <v>421</v>
      </c>
      <c r="G115" s="30" t="s">
        <v>644</v>
      </c>
      <c r="H115" s="30" t="s">
        <v>607</v>
      </c>
      <c r="I115" s="30" t="s">
        <v>608</v>
      </c>
      <c r="J115" s="40">
        <v>1300000</v>
      </c>
      <c r="K115" s="40">
        <v>1700000</v>
      </c>
      <c r="L115" s="40">
        <v>1700000</v>
      </c>
      <c r="M115" s="40">
        <v>0</v>
      </c>
      <c r="N115" s="40">
        <v>446883.51</v>
      </c>
      <c r="O115" s="40">
        <v>0</v>
      </c>
      <c r="P115" s="40">
        <v>1242211.8</v>
      </c>
      <c r="Q115" s="40">
        <v>1242211.8</v>
      </c>
      <c r="R115" s="40">
        <v>0</v>
      </c>
      <c r="S115" s="40">
        <v>1689095.31</v>
      </c>
      <c r="T115" s="40">
        <v>1689095.31</v>
      </c>
      <c r="U115" s="40">
        <v>10904.69</v>
      </c>
      <c r="V115" s="40">
        <v>10904.69</v>
      </c>
      <c r="W115" s="40">
        <v>10904.69</v>
      </c>
      <c r="X115" s="40">
        <v>10904.69</v>
      </c>
      <c r="Y115" s="40">
        <v>0</v>
      </c>
      <c r="Z115" s="40">
        <v>0</v>
      </c>
      <c r="AA115" s="40">
        <v>0</v>
      </c>
      <c r="AB115" s="40">
        <v>0</v>
      </c>
      <c r="AC115" s="40">
        <v>400000</v>
      </c>
      <c r="AD115" s="30" t="s">
        <v>338</v>
      </c>
      <c r="AE115" s="30" t="s">
        <v>543</v>
      </c>
      <c r="AF115" s="30" t="s">
        <v>596</v>
      </c>
      <c r="AG115" s="30" t="s">
        <v>609</v>
      </c>
      <c r="AH115" s="30" t="s">
        <v>341</v>
      </c>
      <c r="AI115" s="30" t="s">
        <v>341</v>
      </c>
      <c r="AJ115" s="30" t="s">
        <v>341</v>
      </c>
      <c r="AK115" s="30" t="s">
        <v>339</v>
      </c>
      <c r="AL115" s="30" t="s">
        <v>341</v>
      </c>
      <c r="AM115" s="30" t="s">
        <v>341</v>
      </c>
      <c r="AN115" s="30" t="s">
        <v>546</v>
      </c>
      <c r="AO115" s="30" t="s">
        <v>598</v>
      </c>
      <c r="AP115" s="30" t="s">
        <v>608</v>
      </c>
      <c r="AQ115" s="30" t="s">
        <v>344</v>
      </c>
      <c r="AR115" s="30" t="s">
        <v>345</v>
      </c>
      <c r="AS115" s="47" t="str">
        <f t="shared" si="1"/>
        <v>2</v>
      </c>
    </row>
    <row r="116" spans="1:45">
      <c r="A116" s="30" t="s">
        <v>330</v>
      </c>
      <c r="B116" s="30" t="s">
        <v>331</v>
      </c>
      <c r="C116" s="30" t="s">
        <v>667</v>
      </c>
      <c r="D116" s="30" t="s">
        <v>610</v>
      </c>
      <c r="E116" s="30" t="s">
        <v>334</v>
      </c>
      <c r="F116" s="30" t="s">
        <v>421</v>
      </c>
      <c r="G116" s="30" t="s">
        <v>644</v>
      </c>
      <c r="H116" s="30" t="s">
        <v>611</v>
      </c>
      <c r="I116" s="30" t="s">
        <v>612</v>
      </c>
      <c r="J116" s="40">
        <v>1500000</v>
      </c>
      <c r="K116" s="40">
        <v>1500000</v>
      </c>
      <c r="L116" s="40">
        <v>1500000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1500000</v>
      </c>
      <c r="V116" s="40">
        <v>1500000</v>
      </c>
      <c r="W116" s="40">
        <v>1500000</v>
      </c>
      <c r="X116" s="40">
        <v>1500000</v>
      </c>
      <c r="Y116" s="40">
        <v>0</v>
      </c>
      <c r="Z116" s="40">
        <v>0</v>
      </c>
      <c r="AA116" s="40">
        <v>0</v>
      </c>
      <c r="AB116" s="40">
        <v>0</v>
      </c>
      <c r="AC116" s="40">
        <v>0</v>
      </c>
      <c r="AD116" s="30" t="s">
        <v>338</v>
      </c>
      <c r="AE116" s="30" t="s">
        <v>543</v>
      </c>
      <c r="AF116" s="30" t="s">
        <v>596</v>
      </c>
      <c r="AG116" s="30" t="s">
        <v>613</v>
      </c>
      <c r="AH116" s="30" t="s">
        <v>341</v>
      </c>
      <c r="AI116" s="30" t="s">
        <v>341</v>
      </c>
      <c r="AJ116" s="30" t="s">
        <v>341</v>
      </c>
      <c r="AK116" s="30" t="s">
        <v>339</v>
      </c>
      <c r="AL116" s="30" t="s">
        <v>341</v>
      </c>
      <c r="AM116" s="30" t="s">
        <v>341</v>
      </c>
      <c r="AN116" s="30" t="s">
        <v>546</v>
      </c>
      <c r="AO116" s="30" t="s">
        <v>598</v>
      </c>
      <c r="AP116" s="30" t="s">
        <v>612</v>
      </c>
      <c r="AQ116" s="30" t="s">
        <v>344</v>
      </c>
      <c r="AR116" s="30" t="s">
        <v>345</v>
      </c>
      <c r="AS116" s="47" t="str">
        <f t="shared" si="1"/>
        <v>2</v>
      </c>
    </row>
    <row r="117" spans="1:45">
      <c r="A117" s="30" t="s">
        <v>330</v>
      </c>
      <c r="B117" s="30" t="s">
        <v>331</v>
      </c>
      <c r="C117" s="30" t="s">
        <v>667</v>
      </c>
      <c r="D117" s="30" t="s">
        <v>614</v>
      </c>
      <c r="E117" s="30" t="s">
        <v>334</v>
      </c>
      <c r="F117" s="30" t="s">
        <v>421</v>
      </c>
      <c r="G117" s="30" t="s">
        <v>644</v>
      </c>
      <c r="H117" s="30" t="s">
        <v>615</v>
      </c>
      <c r="I117" s="30" t="s">
        <v>616</v>
      </c>
      <c r="J117" s="40">
        <v>300000</v>
      </c>
      <c r="K117" s="40">
        <v>300000</v>
      </c>
      <c r="L117" s="40">
        <v>175000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175000</v>
      </c>
      <c r="V117" s="40">
        <v>300000</v>
      </c>
      <c r="W117" s="40">
        <v>300000</v>
      </c>
      <c r="X117" s="40">
        <v>300000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30" t="s">
        <v>338</v>
      </c>
      <c r="AE117" s="30" t="s">
        <v>543</v>
      </c>
      <c r="AF117" s="30" t="s">
        <v>596</v>
      </c>
      <c r="AG117" s="30" t="s">
        <v>617</v>
      </c>
      <c r="AH117" s="30" t="s">
        <v>341</v>
      </c>
      <c r="AI117" s="30" t="s">
        <v>341</v>
      </c>
      <c r="AJ117" s="30" t="s">
        <v>341</v>
      </c>
      <c r="AK117" s="30" t="s">
        <v>339</v>
      </c>
      <c r="AL117" s="30" t="s">
        <v>341</v>
      </c>
      <c r="AM117" s="30" t="s">
        <v>341</v>
      </c>
      <c r="AN117" s="30" t="s">
        <v>546</v>
      </c>
      <c r="AO117" s="30" t="s">
        <v>598</v>
      </c>
      <c r="AP117" s="30" t="s">
        <v>616</v>
      </c>
      <c r="AQ117" s="30" t="s">
        <v>344</v>
      </c>
      <c r="AR117" s="30" t="s">
        <v>345</v>
      </c>
      <c r="AS117" s="47" t="str">
        <f t="shared" si="1"/>
        <v>2</v>
      </c>
    </row>
    <row r="118" spans="1:45">
      <c r="A118" s="30" t="s">
        <v>330</v>
      </c>
      <c r="B118" s="30" t="s">
        <v>331</v>
      </c>
      <c r="C118" s="30" t="s">
        <v>667</v>
      </c>
      <c r="D118" s="30" t="s">
        <v>703</v>
      </c>
      <c r="E118" s="30" t="s">
        <v>619</v>
      </c>
      <c r="F118" s="30" t="s">
        <v>620</v>
      </c>
      <c r="G118" s="30" t="s">
        <v>644</v>
      </c>
      <c r="H118" s="30" t="s">
        <v>704</v>
      </c>
      <c r="I118" s="30" t="s">
        <v>704</v>
      </c>
      <c r="J118" s="40">
        <v>31000000</v>
      </c>
      <c r="K118" s="40">
        <v>31000000</v>
      </c>
      <c r="L118" s="40">
        <v>7750000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7750000</v>
      </c>
      <c r="V118" s="40">
        <v>31000000</v>
      </c>
      <c r="W118" s="40">
        <v>31000000</v>
      </c>
      <c r="X118" s="40">
        <v>31000000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30" t="s">
        <v>338</v>
      </c>
      <c r="AE118" s="30" t="s">
        <v>623</v>
      </c>
      <c r="AF118" s="30" t="s">
        <v>624</v>
      </c>
      <c r="AG118" s="30" t="s">
        <v>705</v>
      </c>
      <c r="AH118" s="30" t="s">
        <v>341</v>
      </c>
      <c r="AI118" s="30" t="s">
        <v>341</v>
      </c>
      <c r="AJ118" s="30" t="s">
        <v>341</v>
      </c>
      <c r="AK118" s="30" t="s">
        <v>339</v>
      </c>
      <c r="AL118" s="30" t="s">
        <v>341</v>
      </c>
      <c r="AM118" s="30" t="s">
        <v>341</v>
      </c>
      <c r="AN118" s="30" t="s">
        <v>626</v>
      </c>
      <c r="AO118" s="30" t="s">
        <v>627</v>
      </c>
      <c r="AP118" s="30" t="s">
        <v>704</v>
      </c>
      <c r="AQ118" s="30" t="s">
        <v>344</v>
      </c>
      <c r="AR118" s="30" t="s">
        <v>628</v>
      </c>
      <c r="AS118" s="47" t="str">
        <f t="shared" si="1"/>
        <v>5</v>
      </c>
    </row>
    <row r="119" spans="1:45">
      <c r="A119" s="30" t="s">
        <v>330</v>
      </c>
      <c r="B119" s="30" t="s">
        <v>331</v>
      </c>
      <c r="C119" s="30" t="s">
        <v>667</v>
      </c>
      <c r="D119" s="30" t="s">
        <v>618</v>
      </c>
      <c r="E119" s="30" t="s">
        <v>619</v>
      </c>
      <c r="F119" s="30" t="s">
        <v>620</v>
      </c>
      <c r="G119" s="30" t="s">
        <v>644</v>
      </c>
      <c r="H119" s="30" t="s">
        <v>621</v>
      </c>
      <c r="I119" s="30" t="s">
        <v>622</v>
      </c>
      <c r="J119" s="40">
        <v>2070000</v>
      </c>
      <c r="K119" s="40">
        <v>2070000</v>
      </c>
      <c r="L119" s="40">
        <v>517500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517500</v>
      </c>
      <c r="V119" s="40">
        <v>2070000</v>
      </c>
      <c r="W119" s="40">
        <v>2070000</v>
      </c>
      <c r="X119" s="40">
        <v>2070000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30" t="s">
        <v>338</v>
      </c>
      <c r="AE119" s="30" t="s">
        <v>623</v>
      </c>
      <c r="AF119" s="30" t="s">
        <v>624</v>
      </c>
      <c r="AG119" s="30" t="s">
        <v>625</v>
      </c>
      <c r="AH119" s="30" t="s">
        <v>341</v>
      </c>
      <c r="AI119" s="30" t="s">
        <v>341</v>
      </c>
      <c r="AJ119" s="30" t="s">
        <v>341</v>
      </c>
      <c r="AK119" s="30" t="s">
        <v>339</v>
      </c>
      <c r="AL119" s="30" t="s">
        <v>341</v>
      </c>
      <c r="AM119" s="30" t="s">
        <v>341</v>
      </c>
      <c r="AN119" s="30" t="s">
        <v>626</v>
      </c>
      <c r="AO119" s="30" t="s">
        <v>627</v>
      </c>
      <c r="AP119" s="30" t="s">
        <v>622</v>
      </c>
      <c r="AQ119" s="30" t="s">
        <v>344</v>
      </c>
      <c r="AR119" s="30" t="s">
        <v>628</v>
      </c>
      <c r="AS119" s="47" t="str">
        <f t="shared" si="1"/>
        <v>5</v>
      </c>
    </row>
    <row r="120" spans="1:45">
      <c r="A120" s="30" t="s">
        <v>330</v>
      </c>
      <c r="B120" s="30" t="s">
        <v>331</v>
      </c>
      <c r="C120" s="30" t="s">
        <v>667</v>
      </c>
      <c r="D120" s="30" t="s">
        <v>629</v>
      </c>
      <c r="E120" s="30" t="s">
        <v>619</v>
      </c>
      <c r="F120" s="30" t="s">
        <v>620</v>
      </c>
      <c r="G120" s="30" t="s">
        <v>644</v>
      </c>
      <c r="H120" s="30" t="s">
        <v>630</v>
      </c>
      <c r="I120" s="30" t="s">
        <v>631</v>
      </c>
      <c r="J120" s="40">
        <v>15000000</v>
      </c>
      <c r="K120" s="40">
        <v>15000000</v>
      </c>
      <c r="L120" s="40">
        <v>3750000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3750000</v>
      </c>
      <c r="V120" s="40">
        <v>15000000</v>
      </c>
      <c r="W120" s="40">
        <v>15000000</v>
      </c>
      <c r="X120" s="40">
        <v>15000000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30" t="s">
        <v>338</v>
      </c>
      <c r="AE120" s="30" t="s">
        <v>623</v>
      </c>
      <c r="AF120" s="30" t="s">
        <v>624</v>
      </c>
      <c r="AG120" s="30" t="s">
        <v>632</v>
      </c>
      <c r="AH120" s="30" t="s">
        <v>341</v>
      </c>
      <c r="AI120" s="30" t="s">
        <v>341</v>
      </c>
      <c r="AJ120" s="30" t="s">
        <v>341</v>
      </c>
      <c r="AK120" s="30" t="s">
        <v>339</v>
      </c>
      <c r="AL120" s="30" t="s">
        <v>341</v>
      </c>
      <c r="AM120" s="30" t="s">
        <v>341</v>
      </c>
      <c r="AN120" s="30" t="s">
        <v>626</v>
      </c>
      <c r="AO120" s="30" t="s">
        <v>627</v>
      </c>
      <c r="AP120" s="30" t="s">
        <v>631</v>
      </c>
      <c r="AQ120" s="30" t="s">
        <v>344</v>
      </c>
      <c r="AR120" s="30" t="s">
        <v>628</v>
      </c>
      <c r="AS120" s="47" t="str">
        <f t="shared" si="1"/>
        <v>5</v>
      </c>
    </row>
    <row r="121" spans="1:45">
      <c r="A121" s="30" t="s">
        <v>330</v>
      </c>
      <c r="B121" s="30" t="s">
        <v>331</v>
      </c>
      <c r="C121" s="30" t="s">
        <v>667</v>
      </c>
      <c r="D121" s="30" t="s">
        <v>633</v>
      </c>
      <c r="E121" s="30" t="s">
        <v>619</v>
      </c>
      <c r="F121" s="30" t="s">
        <v>620</v>
      </c>
      <c r="G121" s="30" t="s">
        <v>644</v>
      </c>
      <c r="H121" s="30" t="s">
        <v>634</v>
      </c>
      <c r="I121" s="30" t="s">
        <v>635</v>
      </c>
      <c r="J121" s="40">
        <v>45000000</v>
      </c>
      <c r="K121" s="40">
        <v>45000000</v>
      </c>
      <c r="L121" s="40">
        <v>45000000</v>
      </c>
      <c r="M121" s="40">
        <v>0</v>
      </c>
      <c r="N121" s="40">
        <v>1163929.99</v>
      </c>
      <c r="O121" s="40">
        <v>1294680.55</v>
      </c>
      <c r="P121" s="40">
        <v>7323253.9100000001</v>
      </c>
      <c r="Q121" s="40">
        <v>7323253.9100000001</v>
      </c>
      <c r="R121" s="40">
        <v>0</v>
      </c>
      <c r="S121" s="40">
        <v>9781864.4499999993</v>
      </c>
      <c r="T121" s="40">
        <v>9781864.4499999993</v>
      </c>
      <c r="U121" s="40">
        <v>35218135.549999997</v>
      </c>
      <c r="V121" s="40">
        <v>35218135.549999997</v>
      </c>
      <c r="W121" s="40">
        <v>35218135.549999997</v>
      </c>
      <c r="X121" s="40">
        <v>35218135.549999997</v>
      </c>
      <c r="Y121" s="40">
        <v>0</v>
      </c>
      <c r="Z121" s="40">
        <v>0</v>
      </c>
      <c r="AA121" s="40">
        <v>0</v>
      </c>
      <c r="AB121" s="40">
        <v>0</v>
      </c>
      <c r="AC121" s="40">
        <v>0</v>
      </c>
      <c r="AD121" s="30" t="s">
        <v>338</v>
      </c>
      <c r="AE121" s="30" t="s">
        <v>623</v>
      </c>
      <c r="AF121" s="30" t="s">
        <v>624</v>
      </c>
      <c r="AG121" s="30" t="s">
        <v>636</v>
      </c>
      <c r="AH121" s="30" t="s">
        <v>341</v>
      </c>
      <c r="AI121" s="30" t="s">
        <v>341</v>
      </c>
      <c r="AJ121" s="30" t="s">
        <v>341</v>
      </c>
      <c r="AK121" s="30" t="s">
        <v>339</v>
      </c>
      <c r="AL121" s="30" t="s">
        <v>341</v>
      </c>
      <c r="AM121" s="30" t="s">
        <v>341</v>
      </c>
      <c r="AN121" s="30" t="s">
        <v>626</v>
      </c>
      <c r="AO121" s="30" t="s">
        <v>627</v>
      </c>
      <c r="AP121" s="30" t="s">
        <v>635</v>
      </c>
      <c r="AQ121" s="30" t="s">
        <v>344</v>
      </c>
      <c r="AR121" s="30" t="s">
        <v>628</v>
      </c>
      <c r="AS121" s="47" t="str">
        <f t="shared" si="1"/>
        <v>5</v>
      </c>
    </row>
    <row r="122" spans="1:45">
      <c r="A122" s="30" t="s">
        <v>330</v>
      </c>
      <c r="B122" s="30" t="s">
        <v>331</v>
      </c>
      <c r="C122" s="30" t="s">
        <v>667</v>
      </c>
      <c r="D122" s="30" t="s">
        <v>706</v>
      </c>
      <c r="E122" s="30" t="s">
        <v>619</v>
      </c>
      <c r="F122" s="30" t="s">
        <v>620</v>
      </c>
      <c r="G122" s="30" t="s">
        <v>644</v>
      </c>
      <c r="H122" s="30" t="s">
        <v>707</v>
      </c>
      <c r="I122" s="30" t="s">
        <v>708</v>
      </c>
      <c r="J122" s="40">
        <v>40000000</v>
      </c>
      <c r="K122" s="40">
        <v>40000000</v>
      </c>
      <c r="L122" s="40">
        <v>10000000</v>
      </c>
      <c r="M122" s="40">
        <v>5006780</v>
      </c>
      <c r="N122" s="40">
        <v>904000</v>
      </c>
      <c r="O122" s="40">
        <v>0</v>
      </c>
      <c r="P122" s="40">
        <v>0</v>
      </c>
      <c r="Q122" s="40">
        <v>0</v>
      </c>
      <c r="R122" s="40">
        <v>0</v>
      </c>
      <c r="S122" s="40">
        <v>904000</v>
      </c>
      <c r="T122" s="40">
        <v>5910780</v>
      </c>
      <c r="U122" s="40">
        <v>4089220</v>
      </c>
      <c r="V122" s="40">
        <v>34089220</v>
      </c>
      <c r="W122" s="40">
        <v>34089220</v>
      </c>
      <c r="X122" s="40">
        <v>34089220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30" t="s">
        <v>338</v>
      </c>
      <c r="AE122" s="30" t="s">
        <v>623</v>
      </c>
      <c r="AF122" s="30" t="s">
        <v>624</v>
      </c>
      <c r="AG122" s="30" t="s">
        <v>709</v>
      </c>
      <c r="AH122" s="30" t="s">
        <v>341</v>
      </c>
      <c r="AI122" s="30" t="s">
        <v>341</v>
      </c>
      <c r="AJ122" s="30" t="s">
        <v>341</v>
      </c>
      <c r="AK122" s="30" t="s">
        <v>339</v>
      </c>
      <c r="AL122" s="30" t="s">
        <v>341</v>
      </c>
      <c r="AM122" s="30" t="s">
        <v>341</v>
      </c>
      <c r="AN122" s="30" t="s">
        <v>626</v>
      </c>
      <c r="AO122" s="30" t="s">
        <v>627</v>
      </c>
      <c r="AP122" s="30" t="s">
        <v>708</v>
      </c>
      <c r="AQ122" s="30" t="s">
        <v>344</v>
      </c>
      <c r="AR122" s="30" t="s">
        <v>628</v>
      </c>
      <c r="AS122" s="47" t="str">
        <f t="shared" si="1"/>
        <v>5</v>
      </c>
    </row>
    <row r="123" spans="1:45">
      <c r="A123" s="30" t="s">
        <v>330</v>
      </c>
      <c r="B123" s="30" t="s">
        <v>331</v>
      </c>
      <c r="C123" s="30" t="s">
        <v>667</v>
      </c>
      <c r="D123" s="30" t="s">
        <v>710</v>
      </c>
      <c r="E123" s="30" t="s">
        <v>619</v>
      </c>
      <c r="F123" s="30" t="s">
        <v>711</v>
      </c>
      <c r="G123" s="30" t="s">
        <v>644</v>
      </c>
      <c r="H123" s="30" t="s">
        <v>712</v>
      </c>
      <c r="I123" s="30" t="s">
        <v>713</v>
      </c>
      <c r="J123" s="40">
        <v>10000000</v>
      </c>
      <c r="K123" s="40">
        <v>10000000</v>
      </c>
      <c r="L123" s="40">
        <v>2500000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2500000</v>
      </c>
      <c r="V123" s="40">
        <v>10000000</v>
      </c>
      <c r="W123" s="40">
        <v>10000000</v>
      </c>
      <c r="X123" s="40">
        <v>10000000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30" t="s">
        <v>338</v>
      </c>
      <c r="AE123" s="30" t="s">
        <v>623</v>
      </c>
      <c r="AF123" s="30" t="s">
        <v>714</v>
      </c>
      <c r="AG123" s="30" t="s">
        <v>715</v>
      </c>
      <c r="AH123" s="30" t="s">
        <v>341</v>
      </c>
      <c r="AI123" s="30" t="s">
        <v>341</v>
      </c>
      <c r="AJ123" s="30" t="s">
        <v>341</v>
      </c>
      <c r="AK123" s="30" t="s">
        <v>339</v>
      </c>
      <c r="AL123" s="30" t="s">
        <v>341</v>
      </c>
      <c r="AM123" s="30" t="s">
        <v>341</v>
      </c>
      <c r="AN123" s="30" t="s">
        <v>626</v>
      </c>
      <c r="AO123" s="30" t="s">
        <v>716</v>
      </c>
      <c r="AP123" s="30" t="s">
        <v>713</v>
      </c>
      <c r="AQ123" s="30" t="s">
        <v>344</v>
      </c>
      <c r="AR123" s="30" t="s">
        <v>628</v>
      </c>
      <c r="AS123" s="47" t="str">
        <f t="shared" si="1"/>
        <v>5</v>
      </c>
    </row>
    <row r="124" spans="1:45">
      <c r="A124" s="30" t="s">
        <v>330</v>
      </c>
      <c r="B124" s="30" t="s">
        <v>331</v>
      </c>
      <c r="C124" s="30" t="s">
        <v>667</v>
      </c>
      <c r="D124" s="30" t="s">
        <v>637</v>
      </c>
      <c r="E124" s="30" t="s">
        <v>619</v>
      </c>
      <c r="F124" s="30" t="s">
        <v>638</v>
      </c>
      <c r="G124" s="30" t="s">
        <v>644</v>
      </c>
      <c r="H124" s="30" t="s">
        <v>639</v>
      </c>
      <c r="I124" s="30" t="s">
        <v>639</v>
      </c>
      <c r="J124" s="40">
        <v>26930000</v>
      </c>
      <c r="K124" s="40">
        <v>26930000</v>
      </c>
      <c r="L124" s="40">
        <v>6732500</v>
      </c>
      <c r="M124" s="40">
        <v>0</v>
      </c>
      <c r="N124" s="40">
        <v>3508629.17</v>
      </c>
      <c r="O124" s="40">
        <v>0</v>
      </c>
      <c r="P124" s="40">
        <v>0</v>
      </c>
      <c r="Q124" s="40">
        <v>0</v>
      </c>
      <c r="R124" s="40">
        <v>0</v>
      </c>
      <c r="S124" s="40">
        <v>3508629.17</v>
      </c>
      <c r="T124" s="40">
        <v>3508629.17</v>
      </c>
      <c r="U124" s="40">
        <v>3223870.83</v>
      </c>
      <c r="V124" s="40">
        <v>23421370.829999998</v>
      </c>
      <c r="W124" s="40">
        <v>23421370.829999998</v>
      </c>
      <c r="X124" s="40">
        <v>23421370.829999998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30" t="s">
        <v>338</v>
      </c>
      <c r="AE124" s="30" t="s">
        <v>623</v>
      </c>
      <c r="AF124" s="30" t="s">
        <v>640</v>
      </c>
      <c r="AG124" s="30" t="s">
        <v>641</v>
      </c>
      <c r="AH124" s="30" t="s">
        <v>341</v>
      </c>
      <c r="AI124" s="30" t="s">
        <v>341</v>
      </c>
      <c r="AJ124" s="30" t="s">
        <v>341</v>
      </c>
      <c r="AK124" s="30" t="s">
        <v>339</v>
      </c>
      <c r="AL124" s="30" t="s">
        <v>341</v>
      </c>
      <c r="AM124" s="30" t="s">
        <v>341</v>
      </c>
      <c r="AN124" s="30" t="s">
        <v>626</v>
      </c>
      <c r="AO124" s="30" t="s">
        <v>642</v>
      </c>
      <c r="AP124" s="30" t="s">
        <v>639</v>
      </c>
      <c r="AQ124" s="30" t="s">
        <v>344</v>
      </c>
      <c r="AR124" s="30" t="s">
        <v>628</v>
      </c>
      <c r="AS124" s="47" t="str">
        <f t="shared" si="1"/>
        <v>5</v>
      </c>
    </row>
    <row r="125" spans="1:45">
      <c r="A125" s="30" t="s">
        <v>330</v>
      </c>
      <c r="B125" s="30" t="s">
        <v>331</v>
      </c>
      <c r="C125" s="30" t="s">
        <v>667</v>
      </c>
      <c r="D125" s="30" t="s">
        <v>717</v>
      </c>
      <c r="E125" s="30" t="s">
        <v>334</v>
      </c>
      <c r="F125" s="30" t="s">
        <v>644</v>
      </c>
      <c r="G125" s="30" t="s">
        <v>644</v>
      </c>
      <c r="H125" s="30" t="s">
        <v>645</v>
      </c>
      <c r="I125" s="30" t="s">
        <v>646</v>
      </c>
      <c r="J125" s="40">
        <v>30200990</v>
      </c>
      <c r="K125" s="40">
        <v>30200990</v>
      </c>
      <c r="L125" s="40">
        <v>30200990</v>
      </c>
      <c r="M125" s="40">
        <v>0</v>
      </c>
      <c r="N125" s="40">
        <v>17066395.620000001</v>
      </c>
      <c r="O125" s="40">
        <v>0</v>
      </c>
      <c r="P125" s="40">
        <v>13134594.380000001</v>
      </c>
      <c r="Q125" s="40">
        <v>13134594.380000001</v>
      </c>
      <c r="R125" s="40">
        <v>1955485.74</v>
      </c>
      <c r="S125" s="40">
        <v>30200990</v>
      </c>
      <c r="T125" s="40">
        <v>30200990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30" t="s">
        <v>338</v>
      </c>
      <c r="AE125" s="30" t="s">
        <v>647</v>
      </c>
      <c r="AF125" s="30" t="s">
        <v>648</v>
      </c>
      <c r="AG125" s="30" t="s">
        <v>649</v>
      </c>
      <c r="AH125" s="30" t="s">
        <v>378</v>
      </c>
      <c r="AI125" s="30" t="s">
        <v>341</v>
      </c>
      <c r="AJ125" s="30" t="s">
        <v>341</v>
      </c>
      <c r="AK125" s="30" t="s">
        <v>339</v>
      </c>
      <c r="AL125" s="30" t="s">
        <v>650</v>
      </c>
      <c r="AM125" s="30" t="s">
        <v>396</v>
      </c>
      <c r="AN125" s="30" t="s">
        <v>651</v>
      </c>
      <c r="AO125" s="30" t="s">
        <v>652</v>
      </c>
      <c r="AP125" s="30" t="s">
        <v>653</v>
      </c>
      <c r="AQ125" s="30" t="s">
        <v>344</v>
      </c>
      <c r="AR125" s="30" t="s">
        <v>345</v>
      </c>
      <c r="AS125" s="47" t="str">
        <f t="shared" si="1"/>
        <v>6</v>
      </c>
    </row>
    <row r="126" spans="1:45">
      <c r="A126" s="30" t="s">
        <v>330</v>
      </c>
      <c r="B126" s="30" t="s">
        <v>331</v>
      </c>
      <c r="C126" s="30" t="s">
        <v>667</v>
      </c>
      <c r="D126" s="30" t="s">
        <v>718</v>
      </c>
      <c r="E126" s="30" t="s">
        <v>334</v>
      </c>
      <c r="F126" s="30" t="s">
        <v>644</v>
      </c>
      <c r="G126" s="30" t="s">
        <v>644</v>
      </c>
      <c r="H126" s="30" t="s">
        <v>655</v>
      </c>
      <c r="I126" s="30" t="s">
        <v>656</v>
      </c>
      <c r="J126" s="40">
        <v>4809075</v>
      </c>
      <c r="K126" s="40">
        <v>4809075</v>
      </c>
      <c r="L126" s="40">
        <v>4809075</v>
      </c>
      <c r="M126" s="40">
        <v>0</v>
      </c>
      <c r="N126" s="40">
        <v>2654487.9900000002</v>
      </c>
      <c r="O126" s="40">
        <v>0</v>
      </c>
      <c r="P126" s="40">
        <v>2154587.0099999998</v>
      </c>
      <c r="Q126" s="40">
        <v>2154587.0099999998</v>
      </c>
      <c r="R126" s="40">
        <v>311383.08</v>
      </c>
      <c r="S126" s="40">
        <v>4809075</v>
      </c>
      <c r="T126" s="40">
        <v>4809075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30" t="s">
        <v>338</v>
      </c>
      <c r="AE126" s="30" t="s">
        <v>647</v>
      </c>
      <c r="AF126" s="30" t="s">
        <v>648</v>
      </c>
      <c r="AG126" s="30" t="s">
        <v>649</v>
      </c>
      <c r="AH126" s="30" t="s">
        <v>338</v>
      </c>
      <c r="AI126" s="30" t="s">
        <v>341</v>
      </c>
      <c r="AJ126" s="30" t="s">
        <v>341</v>
      </c>
      <c r="AK126" s="30" t="s">
        <v>339</v>
      </c>
      <c r="AL126" s="30" t="s">
        <v>657</v>
      </c>
      <c r="AM126" s="30" t="s">
        <v>380</v>
      </c>
      <c r="AN126" s="30" t="s">
        <v>651</v>
      </c>
      <c r="AO126" s="30" t="s">
        <v>652</v>
      </c>
      <c r="AP126" s="30" t="s">
        <v>653</v>
      </c>
      <c r="AQ126" s="30" t="s">
        <v>344</v>
      </c>
      <c r="AR126" s="30" t="s">
        <v>345</v>
      </c>
      <c r="AS126" s="47" t="str">
        <f t="shared" si="1"/>
        <v>6</v>
      </c>
    </row>
    <row r="127" spans="1:45">
      <c r="A127" s="30" t="s">
        <v>330</v>
      </c>
      <c r="B127" s="30" t="s">
        <v>331</v>
      </c>
      <c r="C127" s="30" t="s">
        <v>667</v>
      </c>
      <c r="D127" s="30" t="s">
        <v>658</v>
      </c>
      <c r="E127" s="30" t="s">
        <v>334</v>
      </c>
      <c r="F127" s="30" t="s">
        <v>659</v>
      </c>
      <c r="G127" s="30" t="s">
        <v>644</v>
      </c>
      <c r="H127" s="30" t="s">
        <v>660</v>
      </c>
      <c r="I127" s="30" t="s">
        <v>660</v>
      </c>
      <c r="J127" s="40">
        <v>27743981</v>
      </c>
      <c r="K127" s="40">
        <v>31243981</v>
      </c>
      <c r="L127" s="40">
        <v>31243981</v>
      </c>
      <c r="M127" s="40">
        <v>0</v>
      </c>
      <c r="N127" s="40">
        <v>15988726.68</v>
      </c>
      <c r="O127" s="40">
        <v>0</v>
      </c>
      <c r="P127" s="40">
        <v>15255254.32</v>
      </c>
      <c r="Q127" s="40">
        <v>15255254.32</v>
      </c>
      <c r="R127" s="40">
        <v>0</v>
      </c>
      <c r="S127" s="40">
        <v>31243981</v>
      </c>
      <c r="T127" s="40">
        <v>31243981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3500000</v>
      </c>
      <c r="AD127" s="30" t="s">
        <v>338</v>
      </c>
      <c r="AE127" s="30" t="s">
        <v>647</v>
      </c>
      <c r="AF127" s="30" t="s">
        <v>661</v>
      </c>
      <c r="AG127" s="30" t="s">
        <v>662</v>
      </c>
      <c r="AH127" s="30" t="s">
        <v>341</v>
      </c>
      <c r="AI127" s="30" t="s">
        <v>341</v>
      </c>
      <c r="AJ127" s="30" t="s">
        <v>341</v>
      </c>
      <c r="AK127" s="30" t="s">
        <v>339</v>
      </c>
      <c r="AL127" s="30" t="s">
        <v>341</v>
      </c>
      <c r="AM127" s="30" t="s">
        <v>341</v>
      </c>
      <c r="AN127" s="30" t="s">
        <v>651</v>
      </c>
      <c r="AO127" s="30" t="s">
        <v>663</v>
      </c>
      <c r="AP127" s="30" t="s">
        <v>660</v>
      </c>
      <c r="AQ127" s="30" t="s">
        <v>344</v>
      </c>
      <c r="AR127" s="30" t="s">
        <v>345</v>
      </c>
      <c r="AS127" s="47" t="str">
        <f t="shared" si="1"/>
        <v>6</v>
      </c>
    </row>
    <row r="128" spans="1:45">
      <c r="A128" s="30" t="s">
        <v>330</v>
      </c>
      <c r="B128" s="30" t="s">
        <v>331</v>
      </c>
      <c r="C128" s="30" t="s">
        <v>667</v>
      </c>
      <c r="D128" s="30" t="s">
        <v>664</v>
      </c>
      <c r="E128" s="30" t="s">
        <v>334</v>
      </c>
      <c r="F128" s="30" t="s">
        <v>659</v>
      </c>
      <c r="G128" s="30" t="s">
        <v>644</v>
      </c>
      <c r="H128" s="30" t="s">
        <v>665</v>
      </c>
      <c r="I128" s="30" t="s">
        <v>665</v>
      </c>
      <c r="J128" s="40">
        <v>10000000</v>
      </c>
      <c r="K128" s="40">
        <v>10000000</v>
      </c>
      <c r="L128" s="40">
        <v>10000000</v>
      </c>
      <c r="M128" s="40">
        <v>0</v>
      </c>
      <c r="N128" s="40">
        <v>0</v>
      </c>
      <c r="O128" s="40">
        <v>0</v>
      </c>
      <c r="P128" s="40">
        <v>2176084</v>
      </c>
      <c r="Q128" s="40">
        <v>2176084</v>
      </c>
      <c r="R128" s="40">
        <v>137593</v>
      </c>
      <c r="S128" s="40">
        <v>2176084</v>
      </c>
      <c r="T128" s="40">
        <v>2176084</v>
      </c>
      <c r="U128" s="40">
        <v>7823916</v>
      </c>
      <c r="V128" s="40">
        <v>7823916</v>
      </c>
      <c r="W128" s="40">
        <v>7823916</v>
      </c>
      <c r="X128" s="40">
        <v>7823916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30" t="s">
        <v>338</v>
      </c>
      <c r="AE128" s="30" t="s">
        <v>647</v>
      </c>
      <c r="AF128" s="30" t="s">
        <v>661</v>
      </c>
      <c r="AG128" s="30" t="s">
        <v>666</v>
      </c>
      <c r="AH128" s="30" t="s">
        <v>341</v>
      </c>
      <c r="AI128" s="30" t="s">
        <v>341</v>
      </c>
      <c r="AJ128" s="30" t="s">
        <v>341</v>
      </c>
      <c r="AK128" s="30" t="s">
        <v>339</v>
      </c>
      <c r="AL128" s="30" t="s">
        <v>341</v>
      </c>
      <c r="AM128" s="30" t="s">
        <v>341</v>
      </c>
      <c r="AN128" s="30" t="s">
        <v>651</v>
      </c>
      <c r="AO128" s="30" t="s">
        <v>663</v>
      </c>
      <c r="AP128" s="30" t="s">
        <v>665</v>
      </c>
      <c r="AQ128" s="30" t="s">
        <v>344</v>
      </c>
      <c r="AR128" s="30" t="s">
        <v>345</v>
      </c>
      <c r="AS128" s="47" t="str">
        <f t="shared" si="1"/>
        <v>6</v>
      </c>
    </row>
    <row r="129" spans="1:45">
      <c r="A129" s="30" t="s">
        <v>330</v>
      </c>
      <c r="B129" s="30" t="s">
        <v>331</v>
      </c>
      <c r="C129" s="30" t="s">
        <v>667</v>
      </c>
      <c r="D129" s="30" t="s">
        <v>719</v>
      </c>
      <c r="E129" s="30" t="s">
        <v>334</v>
      </c>
      <c r="F129" s="30" t="s">
        <v>659</v>
      </c>
      <c r="G129" s="30" t="s">
        <v>644</v>
      </c>
      <c r="H129" s="30" t="s">
        <v>720</v>
      </c>
      <c r="I129" s="30" t="s">
        <v>720</v>
      </c>
      <c r="J129" s="40">
        <v>16000000</v>
      </c>
      <c r="K129" s="40">
        <v>16000000</v>
      </c>
      <c r="L129" s="40">
        <v>8000000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8000000</v>
      </c>
      <c r="V129" s="40">
        <v>16000000</v>
      </c>
      <c r="W129" s="40">
        <v>16000000</v>
      </c>
      <c r="X129" s="40">
        <v>16000000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30" t="s">
        <v>338</v>
      </c>
      <c r="AE129" s="30" t="s">
        <v>647</v>
      </c>
      <c r="AF129" s="30" t="s">
        <v>721</v>
      </c>
      <c r="AG129" s="30" t="s">
        <v>722</v>
      </c>
      <c r="AH129" s="30" t="s">
        <v>341</v>
      </c>
      <c r="AI129" s="30" t="s">
        <v>341</v>
      </c>
      <c r="AJ129" s="30" t="s">
        <v>341</v>
      </c>
      <c r="AK129" s="30" t="s">
        <v>339</v>
      </c>
      <c r="AL129" s="30" t="s">
        <v>341</v>
      </c>
      <c r="AM129" s="30" t="s">
        <v>341</v>
      </c>
      <c r="AN129" s="30" t="s">
        <v>651</v>
      </c>
      <c r="AO129" s="30" t="s">
        <v>723</v>
      </c>
      <c r="AP129" s="30" t="s">
        <v>720</v>
      </c>
      <c r="AQ129" s="30" t="s">
        <v>344</v>
      </c>
      <c r="AR129" s="30" t="s">
        <v>345</v>
      </c>
      <c r="AS129" s="47" t="str">
        <f t="shared" si="1"/>
        <v>6</v>
      </c>
    </row>
    <row r="130" spans="1:45">
      <c r="A130" s="30" t="s">
        <v>330</v>
      </c>
      <c r="B130" s="30" t="s">
        <v>331</v>
      </c>
      <c r="C130" s="30" t="s">
        <v>667</v>
      </c>
      <c r="D130" s="30" t="s">
        <v>724</v>
      </c>
      <c r="E130" s="30" t="s">
        <v>334</v>
      </c>
      <c r="F130" s="30" t="s">
        <v>421</v>
      </c>
      <c r="G130" s="30" t="s">
        <v>644</v>
      </c>
      <c r="H130" s="30" t="s">
        <v>725</v>
      </c>
      <c r="I130" s="30" t="s">
        <v>726</v>
      </c>
      <c r="J130" s="40">
        <v>4000000</v>
      </c>
      <c r="K130" s="40">
        <v>4000000</v>
      </c>
      <c r="L130" s="40">
        <v>2000000</v>
      </c>
      <c r="M130" s="40">
        <v>0</v>
      </c>
      <c r="N130" s="40">
        <v>0</v>
      </c>
      <c r="O130" s="40">
        <v>0</v>
      </c>
      <c r="P130" s="40">
        <v>2000000</v>
      </c>
      <c r="Q130" s="40">
        <v>2000000</v>
      </c>
      <c r="R130" s="40">
        <v>2000000</v>
      </c>
      <c r="S130" s="40">
        <v>2000000</v>
      </c>
      <c r="T130" s="40">
        <v>2000000</v>
      </c>
      <c r="U130" s="40">
        <v>0</v>
      </c>
      <c r="V130" s="40">
        <v>2000000</v>
      </c>
      <c r="W130" s="40">
        <v>2000000</v>
      </c>
      <c r="X130" s="40">
        <v>2000000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30" t="s">
        <v>338</v>
      </c>
      <c r="AE130" s="30" t="s">
        <v>727</v>
      </c>
      <c r="AF130" s="30" t="s">
        <v>728</v>
      </c>
      <c r="AG130" s="30" t="s">
        <v>729</v>
      </c>
      <c r="AH130" s="30" t="s">
        <v>341</v>
      </c>
      <c r="AI130" s="30" t="s">
        <v>341</v>
      </c>
      <c r="AJ130" s="30" t="s">
        <v>341</v>
      </c>
      <c r="AK130" s="30" t="s">
        <v>339</v>
      </c>
      <c r="AL130" s="30" t="s">
        <v>341</v>
      </c>
      <c r="AM130" s="30" t="s">
        <v>341</v>
      </c>
      <c r="AN130" s="30" t="s">
        <v>730</v>
      </c>
      <c r="AO130" s="30" t="s">
        <v>731</v>
      </c>
      <c r="AP130" s="30" t="s">
        <v>726</v>
      </c>
      <c r="AQ130" s="30" t="s">
        <v>344</v>
      </c>
      <c r="AR130" s="30" t="s">
        <v>345</v>
      </c>
      <c r="AS130" s="47" t="str">
        <f t="shared" si="1"/>
        <v>9</v>
      </c>
    </row>
    <row r="131" spans="1:45">
      <c r="A131" s="30" t="s">
        <v>330</v>
      </c>
      <c r="B131" s="30" t="s">
        <v>331</v>
      </c>
      <c r="C131" s="30" t="s">
        <v>732</v>
      </c>
      <c r="D131" s="30" t="s">
        <v>333</v>
      </c>
      <c r="E131" s="30" t="s">
        <v>334</v>
      </c>
      <c r="F131" s="30" t="s">
        <v>335</v>
      </c>
      <c r="G131" s="30" t="s">
        <v>644</v>
      </c>
      <c r="H131" s="30" t="s">
        <v>336</v>
      </c>
      <c r="I131" s="30" t="s">
        <v>337</v>
      </c>
      <c r="J131" s="40">
        <v>352641000</v>
      </c>
      <c r="K131" s="40">
        <v>352641000</v>
      </c>
      <c r="L131" s="40">
        <v>345499320.5</v>
      </c>
      <c r="M131" s="40">
        <v>0</v>
      </c>
      <c r="N131" s="40">
        <v>0</v>
      </c>
      <c r="O131" s="40">
        <v>0</v>
      </c>
      <c r="P131" s="40">
        <v>136018116.66999999</v>
      </c>
      <c r="Q131" s="40">
        <v>136018116.66999999</v>
      </c>
      <c r="R131" s="40">
        <v>22405216.670000002</v>
      </c>
      <c r="S131" s="40">
        <v>136018116.66999999</v>
      </c>
      <c r="T131" s="40">
        <v>136018116.66999999</v>
      </c>
      <c r="U131" s="40">
        <v>209481203.83000001</v>
      </c>
      <c r="V131" s="40">
        <v>216622883.33000001</v>
      </c>
      <c r="W131" s="40">
        <v>216622883.33000001</v>
      </c>
      <c r="X131" s="40">
        <v>216622883.33000001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30" t="s">
        <v>338</v>
      </c>
      <c r="AE131" s="30" t="s">
        <v>339</v>
      </c>
      <c r="AF131" s="30" t="s">
        <v>334</v>
      </c>
      <c r="AG131" s="30" t="s">
        <v>340</v>
      </c>
      <c r="AH131" s="30" t="s">
        <v>341</v>
      </c>
      <c r="AI131" s="30" t="s">
        <v>341</v>
      </c>
      <c r="AJ131" s="30" t="s">
        <v>341</v>
      </c>
      <c r="AK131" s="30" t="s">
        <v>339</v>
      </c>
      <c r="AL131" s="30" t="s">
        <v>341</v>
      </c>
      <c r="AM131" s="30" t="s">
        <v>341</v>
      </c>
      <c r="AN131" s="30" t="s">
        <v>342</v>
      </c>
      <c r="AO131" s="30" t="s">
        <v>343</v>
      </c>
      <c r="AP131" s="30" t="s">
        <v>337</v>
      </c>
      <c r="AQ131" s="30" t="s">
        <v>344</v>
      </c>
      <c r="AR131" s="30" t="s">
        <v>345</v>
      </c>
      <c r="AS131" s="47" t="str">
        <f t="shared" si="1"/>
        <v>0</v>
      </c>
    </row>
    <row r="132" spans="1:45">
      <c r="A132" s="30" t="s">
        <v>330</v>
      </c>
      <c r="B132" s="30" t="s">
        <v>331</v>
      </c>
      <c r="C132" s="30" t="s">
        <v>732</v>
      </c>
      <c r="D132" s="30" t="s">
        <v>346</v>
      </c>
      <c r="E132" s="30" t="s">
        <v>334</v>
      </c>
      <c r="F132" s="30" t="s">
        <v>335</v>
      </c>
      <c r="G132" s="30" t="s">
        <v>644</v>
      </c>
      <c r="H132" s="30" t="s">
        <v>347</v>
      </c>
      <c r="I132" s="30" t="s">
        <v>348</v>
      </c>
      <c r="J132" s="40">
        <v>20000000</v>
      </c>
      <c r="K132" s="40">
        <v>20000000</v>
      </c>
      <c r="L132" s="40">
        <v>20000000</v>
      </c>
      <c r="M132" s="40">
        <v>0</v>
      </c>
      <c r="N132" s="40">
        <v>0</v>
      </c>
      <c r="O132" s="40">
        <v>0</v>
      </c>
      <c r="P132" s="40">
        <v>2404215.88</v>
      </c>
      <c r="Q132" s="40">
        <v>2404215.88</v>
      </c>
      <c r="R132" s="40">
        <v>774849.3</v>
      </c>
      <c r="S132" s="40">
        <v>2404215.88</v>
      </c>
      <c r="T132" s="40">
        <v>2404215.88</v>
      </c>
      <c r="U132" s="40">
        <v>17595784.120000001</v>
      </c>
      <c r="V132" s="40">
        <v>17595784.120000001</v>
      </c>
      <c r="W132" s="40">
        <v>17595784.120000001</v>
      </c>
      <c r="X132" s="40">
        <v>17595784.120000001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30" t="s">
        <v>338</v>
      </c>
      <c r="AE132" s="30" t="s">
        <v>339</v>
      </c>
      <c r="AF132" s="30" t="s">
        <v>349</v>
      </c>
      <c r="AG132" s="30" t="s">
        <v>350</v>
      </c>
      <c r="AH132" s="30" t="s">
        <v>341</v>
      </c>
      <c r="AI132" s="30" t="s">
        <v>341</v>
      </c>
      <c r="AJ132" s="30" t="s">
        <v>341</v>
      </c>
      <c r="AK132" s="30" t="s">
        <v>339</v>
      </c>
      <c r="AL132" s="30" t="s">
        <v>341</v>
      </c>
      <c r="AM132" s="30" t="s">
        <v>341</v>
      </c>
      <c r="AN132" s="30" t="s">
        <v>342</v>
      </c>
      <c r="AO132" s="30" t="s">
        <v>351</v>
      </c>
      <c r="AP132" s="30" t="s">
        <v>348</v>
      </c>
      <c r="AQ132" s="30" t="s">
        <v>344</v>
      </c>
      <c r="AR132" s="30" t="s">
        <v>345</v>
      </c>
      <c r="AS132" s="47" t="str">
        <f t="shared" ref="AS132:AS195" si="2">+LEFT(AN132,1)</f>
        <v>0</v>
      </c>
    </row>
    <row r="133" spans="1:45">
      <c r="A133" s="30" t="s">
        <v>330</v>
      </c>
      <c r="B133" s="30" t="s">
        <v>331</v>
      </c>
      <c r="C133" s="30" t="s">
        <v>732</v>
      </c>
      <c r="D133" s="30" t="s">
        <v>668</v>
      </c>
      <c r="E133" s="30" t="s">
        <v>334</v>
      </c>
      <c r="F133" s="30" t="s">
        <v>335</v>
      </c>
      <c r="G133" s="30" t="s">
        <v>644</v>
      </c>
      <c r="H133" s="30" t="s">
        <v>669</v>
      </c>
      <c r="I133" s="30" t="s">
        <v>670</v>
      </c>
      <c r="J133" s="40">
        <v>85118250</v>
      </c>
      <c r="K133" s="40">
        <v>85118250</v>
      </c>
      <c r="L133" s="40">
        <v>85118250</v>
      </c>
      <c r="M133" s="40">
        <v>0</v>
      </c>
      <c r="N133" s="40">
        <v>0</v>
      </c>
      <c r="O133" s="40">
        <v>0</v>
      </c>
      <c r="P133" s="40">
        <v>33059654.170000002</v>
      </c>
      <c r="Q133" s="40">
        <v>33059654.170000002</v>
      </c>
      <c r="R133" s="40">
        <v>5444866.6699999999</v>
      </c>
      <c r="S133" s="40">
        <v>33059654.170000002</v>
      </c>
      <c r="T133" s="40">
        <v>33059654.170000002</v>
      </c>
      <c r="U133" s="40">
        <v>52058595.829999998</v>
      </c>
      <c r="V133" s="40">
        <v>52058595.829999998</v>
      </c>
      <c r="W133" s="40">
        <v>52058595.829999998</v>
      </c>
      <c r="X133" s="40">
        <v>52058595.829999998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30" t="s">
        <v>338</v>
      </c>
      <c r="AE133" s="30" t="s">
        <v>339</v>
      </c>
      <c r="AF133" s="30" t="s">
        <v>349</v>
      </c>
      <c r="AG133" s="30" t="s">
        <v>671</v>
      </c>
      <c r="AH133" s="30" t="s">
        <v>341</v>
      </c>
      <c r="AI133" s="30" t="s">
        <v>341</v>
      </c>
      <c r="AJ133" s="30" t="s">
        <v>341</v>
      </c>
      <c r="AK133" s="30" t="s">
        <v>339</v>
      </c>
      <c r="AL133" s="30" t="s">
        <v>341</v>
      </c>
      <c r="AM133" s="30" t="s">
        <v>341</v>
      </c>
      <c r="AN133" s="30" t="s">
        <v>342</v>
      </c>
      <c r="AO133" s="30" t="s">
        <v>351</v>
      </c>
      <c r="AP133" s="30" t="s">
        <v>670</v>
      </c>
      <c r="AQ133" s="30" t="s">
        <v>344</v>
      </c>
      <c r="AR133" s="30" t="s">
        <v>345</v>
      </c>
      <c r="AS133" s="47" t="str">
        <f t="shared" si="2"/>
        <v>0</v>
      </c>
    </row>
    <row r="134" spans="1:45">
      <c r="A134" s="30" t="s">
        <v>330</v>
      </c>
      <c r="B134" s="30" t="s">
        <v>331</v>
      </c>
      <c r="C134" s="30" t="s">
        <v>732</v>
      </c>
      <c r="D134" s="30" t="s">
        <v>352</v>
      </c>
      <c r="E134" s="30" t="s">
        <v>334</v>
      </c>
      <c r="F134" s="30" t="s">
        <v>335</v>
      </c>
      <c r="G134" s="30" t="s">
        <v>644</v>
      </c>
      <c r="H134" s="30" t="s">
        <v>353</v>
      </c>
      <c r="I134" s="30" t="s">
        <v>354</v>
      </c>
      <c r="J134" s="40">
        <v>193133378</v>
      </c>
      <c r="K134" s="40">
        <v>193133378</v>
      </c>
      <c r="L134" s="40">
        <v>193133378</v>
      </c>
      <c r="M134" s="40">
        <v>0</v>
      </c>
      <c r="N134" s="40">
        <v>0</v>
      </c>
      <c r="O134" s="40">
        <v>0</v>
      </c>
      <c r="P134" s="40">
        <v>69045685.689999998</v>
      </c>
      <c r="Q134" s="40">
        <v>69045685.689999998</v>
      </c>
      <c r="R134" s="40">
        <v>11678076.67</v>
      </c>
      <c r="S134" s="40">
        <v>69045685.689999998</v>
      </c>
      <c r="T134" s="40">
        <v>69045685.689999998</v>
      </c>
      <c r="U134" s="40">
        <v>124087692.31</v>
      </c>
      <c r="V134" s="40">
        <v>124087692.31</v>
      </c>
      <c r="W134" s="40">
        <v>124087692.31</v>
      </c>
      <c r="X134" s="40">
        <v>124087692.31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30" t="s">
        <v>338</v>
      </c>
      <c r="AE134" s="30" t="s">
        <v>339</v>
      </c>
      <c r="AF134" s="30" t="s">
        <v>355</v>
      </c>
      <c r="AG134" s="30" t="s">
        <v>356</v>
      </c>
      <c r="AH134" s="30" t="s">
        <v>341</v>
      </c>
      <c r="AI134" s="30" t="s">
        <v>341</v>
      </c>
      <c r="AJ134" s="30" t="s">
        <v>341</v>
      </c>
      <c r="AK134" s="30" t="s">
        <v>339</v>
      </c>
      <c r="AL134" s="30" t="s">
        <v>341</v>
      </c>
      <c r="AM134" s="30" t="s">
        <v>341</v>
      </c>
      <c r="AN134" s="30" t="s">
        <v>342</v>
      </c>
      <c r="AO134" s="30" t="s">
        <v>357</v>
      </c>
      <c r="AP134" s="30" t="s">
        <v>354</v>
      </c>
      <c r="AQ134" s="30" t="s">
        <v>344</v>
      </c>
      <c r="AR134" s="30" t="s">
        <v>345</v>
      </c>
      <c r="AS134" s="47" t="str">
        <f t="shared" si="2"/>
        <v>0</v>
      </c>
    </row>
    <row r="135" spans="1:45">
      <c r="A135" s="30" t="s">
        <v>330</v>
      </c>
      <c r="B135" s="30" t="s">
        <v>331</v>
      </c>
      <c r="C135" s="30" t="s">
        <v>732</v>
      </c>
      <c r="D135" s="30" t="s">
        <v>358</v>
      </c>
      <c r="E135" s="30" t="s">
        <v>334</v>
      </c>
      <c r="F135" s="30" t="s">
        <v>335</v>
      </c>
      <c r="G135" s="30" t="s">
        <v>644</v>
      </c>
      <c r="H135" s="30" t="s">
        <v>359</v>
      </c>
      <c r="I135" s="30" t="s">
        <v>360</v>
      </c>
      <c r="J135" s="40">
        <v>3083190</v>
      </c>
      <c r="K135" s="40">
        <v>3083190</v>
      </c>
      <c r="L135" s="40">
        <v>3083190</v>
      </c>
      <c r="M135" s="40">
        <v>0</v>
      </c>
      <c r="N135" s="40">
        <v>0</v>
      </c>
      <c r="O135" s="40">
        <v>0</v>
      </c>
      <c r="P135" s="40">
        <v>1541595</v>
      </c>
      <c r="Q135" s="40">
        <v>1541595</v>
      </c>
      <c r="R135" s="40">
        <v>256932.5</v>
      </c>
      <c r="S135" s="40">
        <v>1541595</v>
      </c>
      <c r="T135" s="40">
        <v>1541595</v>
      </c>
      <c r="U135" s="40">
        <v>1541595</v>
      </c>
      <c r="V135" s="40">
        <v>1541595</v>
      </c>
      <c r="W135" s="40">
        <v>1541595</v>
      </c>
      <c r="X135" s="40">
        <v>1541595</v>
      </c>
      <c r="Y135" s="40">
        <v>0</v>
      </c>
      <c r="Z135" s="40">
        <v>0</v>
      </c>
      <c r="AA135" s="40">
        <v>0</v>
      </c>
      <c r="AB135" s="40">
        <v>0</v>
      </c>
      <c r="AC135" s="40">
        <v>0</v>
      </c>
      <c r="AD135" s="30" t="s">
        <v>338</v>
      </c>
      <c r="AE135" s="30" t="s">
        <v>339</v>
      </c>
      <c r="AF135" s="30" t="s">
        <v>355</v>
      </c>
      <c r="AG135" s="30" t="s">
        <v>361</v>
      </c>
      <c r="AH135" s="30" t="s">
        <v>341</v>
      </c>
      <c r="AI135" s="30" t="s">
        <v>341</v>
      </c>
      <c r="AJ135" s="30" t="s">
        <v>341</v>
      </c>
      <c r="AK135" s="30" t="s">
        <v>339</v>
      </c>
      <c r="AL135" s="30" t="s">
        <v>341</v>
      </c>
      <c r="AM135" s="30" t="s">
        <v>341</v>
      </c>
      <c r="AN135" s="30" t="s">
        <v>342</v>
      </c>
      <c r="AO135" s="30" t="s">
        <v>357</v>
      </c>
      <c r="AP135" s="30" t="s">
        <v>360</v>
      </c>
      <c r="AQ135" s="30" t="s">
        <v>344</v>
      </c>
      <c r="AR135" s="30" t="s">
        <v>345</v>
      </c>
      <c r="AS135" s="47" t="str">
        <f t="shared" si="2"/>
        <v>0</v>
      </c>
    </row>
    <row r="136" spans="1:45">
      <c r="A136" s="30" t="s">
        <v>330</v>
      </c>
      <c r="B136" s="30" t="s">
        <v>331</v>
      </c>
      <c r="C136" s="30" t="s">
        <v>732</v>
      </c>
      <c r="D136" s="30" t="s">
        <v>362</v>
      </c>
      <c r="E136" s="30" t="s">
        <v>334</v>
      </c>
      <c r="F136" s="30" t="s">
        <v>335</v>
      </c>
      <c r="G136" s="30" t="s">
        <v>644</v>
      </c>
      <c r="H136" s="30" t="s">
        <v>363</v>
      </c>
      <c r="I136" s="30" t="s">
        <v>363</v>
      </c>
      <c r="J136" s="40">
        <v>76182657</v>
      </c>
      <c r="K136" s="40">
        <v>76182657</v>
      </c>
      <c r="L136" s="40">
        <v>66182657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66182657</v>
      </c>
      <c r="V136" s="40">
        <v>76182657</v>
      </c>
      <c r="W136" s="40">
        <v>76182657</v>
      </c>
      <c r="X136" s="40">
        <v>76182657</v>
      </c>
      <c r="Y136" s="40">
        <v>0</v>
      </c>
      <c r="Z136" s="40">
        <v>0</v>
      </c>
      <c r="AA136" s="40">
        <v>0</v>
      </c>
      <c r="AB136" s="40">
        <v>0</v>
      </c>
      <c r="AC136" s="40">
        <v>0</v>
      </c>
      <c r="AD136" s="30" t="s">
        <v>338</v>
      </c>
      <c r="AE136" s="30" t="s">
        <v>339</v>
      </c>
      <c r="AF136" s="30" t="s">
        <v>355</v>
      </c>
      <c r="AG136" s="30" t="s">
        <v>364</v>
      </c>
      <c r="AH136" s="30" t="s">
        <v>341</v>
      </c>
      <c r="AI136" s="30" t="s">
        <v>341</v>
      </c>
      <c r="AJ136" s="30" t="s">
        <v>341</v>
      </c>
      <c r="AK136" s="30" t="s">
        <v>339</v>
      </c>
      <c r="AL136" s="30" t="s">
        <v>341</v>
      </c>
      <c r="AM136" s="30" t="s">
        <v>341</v>
      </c>
      <c r="AN136" s="30" t="s">
        <v>342</v>
      </c>
      <c r="AO136" s="30" t="s">
        <v>357</v>
      </c>
      <c r="AP136" s="30" t="s">
        <v>363</v>
      </c>
      <c r="AQ136" s="30" t="s">
        <v>344</v>
      </c>
      <c r="AR136" s="30" t="s">
        <v>345</v>
      </c>
      <c r="AS136" s="47" t="str">
        <f t="shared" si="2"/>
        <v>0</v>
      </c>
    </row>
    <row r="137" spans="1:45">
      <c r="A137" s="30" t="s">
        <v>330</v>
      </c>
      <c r="B137" s="30" t="s">
        <v>331</v>
      </c>
      <c r="C137" s="30" t="s">
        <v>732</v>
      </c>
      <c r="D137" s="30" t="s">
        <v>365</v>
      </c>
      <c r="E137" s="30" t="s">
        <v>334</v>
      </c>
      <c r="F137" s="30" t="s">
        <v>335</v>
      </c>
      <c r="G137" s="30" t="s">
        <v>644</v>
      </c>
      <c r="H137" s="30" t="s">
        <v>366</v>
      </c>
      <c r="I137" s="30" t="s">
        <v>366</v>
      </c>
      <c r="J137" s="40">
        <v>60330561</v>
      </c>
      <c r="K137" s="40">
        <v>60330561</v>
      </c>
      <c r="L137" s="40">
        <v>60330561</v>
      </c>
      <c r="M137" s="40">
        <v>0</v>
      </c>
      <c r="N137" s="40">
        <v>0</v>
      </c>
      <c r="O137" s="40">
        <v>0</v>
      </c>
      <c r="P137" s="40">
        <v>55430723.630000003</v>
      </c>
      <c r="Q137" s="40">
        <v>55430723.630000003</v>
      </c>
      <c r="R137" s="40">
        <v>0</v>
      </c>
      <c r="S137" s="40">
        <v>55430723.630000003</v>
      </c>
      <c r="T137" s="40">
        <v>55430723.630000003</v>
      </c>
      <c r="U137" s="40">
        <v>4899837.37</v>
      </c>
      <c r="V137" s="40">
        <v>4899837.37</v>
      </c>
      <c r="W137" s="40">
        <v>4899837.37</v>
      </c>
      <c r="X137" s="40">
        <v>4899837.37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30" t="s">
        <v>338</v>
      </c>
      <c r="AE137" s="30" t="s">
        <v>339</v>
      </c>
      <c r="AF137" s="30" t="s">
        <v>355</v>
      </c>
      <c r="AG137" s="30" t="s">
        <v>367</v>
      </c>
      <c r="AH137" s="30" t="s">
        <v>341</v>
      </c>
      <c r="AI137" s="30" t="s">
        <v>341</v>
      </c>
      <c r="AJ137" s="30" t="s">
        <v>341</v>
      </c>
      <c r="AK137" s="30" t="s">
        <v>339</v>
      </c>
      <c r="AL137" s="30" t="s">
        <v>341</v>
      </c>
      <c r="AM137" s="30" t="s">
        <v>341</v>
      </c>
      <c r="AN137" s="30" t="s">
        <v>342</v>
      </c>
      <c r="AO137" s="30" t="s">
        <v>357</v>
      </c>
      <c r="AP137" s="30" t="s">
        <v>366</v>
      </c>
      <c r="AQ137" s="30" t="s">
        <v>344</v>
      </c>
      <c r="AR137" s="30" t="s">
        <v>345</v>
      </c>
      <c r="AS137" s="47" t="str">
        <f t="shared" si="2"/>
        <v>0</v>
      </c>
    </row>
    <row r="138" spans="1:45">
      <c r="A138" s="30" t="s">
        <v>330</v>
      </c>
      <c r="B138" s="30" t="s">
        <v>331</v>
      </c>
      <c r="C138" s="30" t="s">
        <v>732</v>
      </c>
      <c r="D138" s="30" t="s">
        <v>368</v>
      </c>
      <c r="E138" s="30" t="s">
        <v>334</v>
      </c>
      <c r="F138" s="30" t="s">
        <v>335</v>
      </c>
      <c r="G138" s="30" t="s">
        <v>644</v>
      </c>
      <c r="H138" s="30" t="s">
        <v>369</v>
      </c>
      <c r="I138" s="30" t="s">
        <v>370</v>
      </c>
      <c r="J138" s="40">
        <v>200251326</v>
      </c>
      <c r="K138" s="40">
        <v>200251326</v>
      </c>
      <c r="L138" s="40">
        <v>200251326</v>
      </c>
      <c r="M138" s="40">
        <v>0</v>
      </c>
      <c r="N138" s="40">
        <v>0</v>
      </c>
      <c r="O138" s="40">
        <v>0</v>
      </c>
      <c r="P138" s="40">
        <v>78000686.599999994</v>
      </c>
      <c r="Q138" s="40">
        <v>78000686.599999994</v>
      </c>
      <c r="R138" s="40">
        <v>12854488.34</v>
      </c>
      <c r="S138" s="40">
        <v>78000686.599999994</v>
      </c>
      <c r="T138" s="40">
        <v>78000686.599999994</v>
      </c>
      <c r="U138" s="40">
        <v>122250639.40000001</v>
      </c>
      <c r="V138" s="40">
        <v>122250639.40000001</v>
      </c>
      <c r="W138" s="40">
        <v>122250639.40000001</v>
      </c>
      <c r="X138" s="40">
        <v>122250639.40000001</v>
      </c>
      <c r="Y138" s="40">
        <v>0</v>
      </c>
      <c r="Z138" s="40">
        <v>0</v>
      </c>
      <c r="AA138" s="40">
        <v>0</v>
      </c>
      <c r="AB138" s="40">
        <v>0</v>
      </c>
      <c r="AC138" s="40">
        <v>0</v>
      </c>
      <c r="AD138" s="30" t="s">
        <v>338</v>
      </c>
      <c r="AE138" s="30" t="s">
        <v>339</v>
      </c>
      <c r="AF138" s="30" t="s">
        <v>355</v>
      </c>
      <c r="AG138" s="30" t="s">
        <v>371</v>
      </c>
      <c r="AH138" s="30" t="s">
        <v>341</v>
      </c>
      <c r="AI138" s="30" t="s">
        <v>341</v>
      </c>
      <c r="AJ138" s="30" t="s">
        <v>341</v>
      </c>
      <c r="AK138" s="30" t="s">
        <v>339</v>
      </c>
      <c r="AL138" s="30" t="s">
        <v>341</v>
      </c>
      <c r="AM138" s="30" t="s">
        <v>341</v>
      </c>
      <c r="AN138" s="30" t="s">
        <v>342</v>
      </c>
      <c r="AO138" s="30" t="s">
        <v>357</v>
      </c>
      <c r="AP138" s="30" t="s">
        <v>370</v>
      </c>
      <c r="AQ138" s="30" t="s">
        <v>344</v>
      </c>
      <c r="AR138" s="30" t="s">
        <v>345</v>
      </c>
      <c r="AS138" s="47" t="str">
        <f t="shared" si="2"/>
        <v>0</v>
      </c>
    </row>
    <row r="139" spans="1:45">
      <c r="A139" s="30" t="s">
        <v>330</v>
      </c>
      <c r="B139" s="30" t="s">
        <v>331</v>
      </c>
      <c r="C139" s="30" t="s">
        <v>732</v>
      </c>
      <c r="D139" s="30" t="s">
        <v>733</v>
      </c>
      <c r="E139" s="30" t="s">
        <v>334</v>
      </c>
      <c r="F139" s="30" t="s">
        <v>373</v>
      </c>
      <c r="G139" s="30" t="s">
        <v>644</v>
      </c>
      <c r="H139" s="30" t="s">
        <v>374</v>
      </c>
      <c r="I139" s="30" t="s">
        <v>375</v>
      </c>
      <c r="J139" s="40">
        <v>84596588</v>
      </c>
      <c r="K139" s="40">
        <v>84596588</v>
      </c>
      <c r="L139" s="40">
        <v>84596588</v>
      </c>
      <c r="M139" s="40">
        <v>0</v>
      </c>
      <c r="N139" s="40">
        <v>41815212</v>
      </c>
      <c r="O139" s="40">
        <v>0</v>
      </c>
      <c r="P139" s="40">
        <v>34981242</v>
      </c>
      <c r="Q139" s="40">
        <v>34981242</v>
      </c>
      <c r="R139" s="40">
        <v>4863182</v>
      </c>
      <c r="S139" s="40">
        <v>76796454</v>
      </c>
      <c r="T139" s="40">
        <v>76796454</v>
      </c>
      <c r="U139" s="40">
        <v>7800134</v>
      </c>
      <c r="V139" s="40">
        <v>7800134</v>
      </c>
      <c r="W139" s="40">
        <v>7800134</v>
      </c>
      <c r="X139" s="40">
        <v>7800134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30" t="s">
        <v>338</v>
      </c>
      <c r="AE139" s="30" t="s">
        <v>339</v>
      </c>
      <c r="AF139" s="30" t="s">
        <v>376</v>
      </c>
      <c r="AG139" s="30" t="s">
        <v>377</v>
      </c>
      <c r="AH139" s="30" t="s">
        <v>378</v>
      </c>
      <c r="AI139" s="30" t="s">
        <v>341</v>
      </c>
      <c r="AJ139" s="30" t="s">
        <v>341</v>
      </c>
      <c r="AK139" s="30" t="s">
        <v>339</v>
      </c>
      <c r="AL139" s="30" t="s">
        <v>379</v>
      </c>
      <c r="AM139" s="30" t="s">
        <v>380</v>
      </c>
      <c r="AN139" s="30" t="s">
        <v>342</v>
      </c>
      <c r="AO139" s="30" t="s">
        <v>381</v>
      </c>
      <c r="AP139" s="30" t="s">
        <v>382</v>
      </c>
      <c r="AQ139" s="30" t="s">
        <v>344</v>
      </c>
      <c r="AR139" s="30" t="s">
        <v>345</v>
      </c>
      <c r="AS139" s="47" t="str">
        <f t="shared" si="2"/>
        <v>0</v>
      </c>
    </row>
    <row r="140" spans="1:45">
      <c r="A140" s="30" t="s">
        <v>330</v>
      </c>
      <c r="B140" s="30" t="s">
        <v>331</v>
      </c>
      <c r="C140" s="30" t="s">
        <v>732</v>
      </c>
      <c r="D140" s="30" t="s">
        <v>734</v>
      </c>
      <c r="E140" s="30" t="s">
        <v>334</v>
      </c>
      <c r="F140" s="30" t="s">
        <v>373</v>
      </c>
      <c r="G140" s="30" t="s">
        <v>644</v>
      </c>
      <c r="H140" s="30" t="s">
        <v>384</v>
      </c>
      <c r="I140" s="30" t="s">
        <v>385</v>
      </c>
      <c r="J140" s="40">
        <v>4572789</v>
      </c>
      <c r="K140" s="40">
        <v>4572789</v>
      </c>
      <c r="L140" s="40">
        <v>4572789</v>
      </c>
      <c r="M140" s="40">
        <v>0</v>
      </c>
      <c r="N140" s="40">
        <v>2260271</v>
      </c>
      <c r="O140" s="40">
        <v>0</v>
      </c>
      <c r="P140" s="40">
        <v>1890889</v>
      </c>
      <c r="Q140" s="40">
        <v>1890889</v>
      </c>
      <c r="R140" s="40">
        <v>262874</v>
      </c>
      <c r="S140" s="40">
        <v>4151160</v>
      </c>
      <c r="T140" s="40">
        <v>4151160</v>
      </c>
      <c r="U140" s="40">
        <v>421629</v>
      </c>
      <c r="V140" s="40">
        <v>421629</v>
      </c>
      <c r="W140" s="40">
        <v>421629</v>
      </c>
      <c r="X140" s="40">
        <v>421629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30" t="s">
        <v>338</v>
      </c>
      <c r="AE140" s="30" t="s">
        <v>339</v>
      </c>
      <c r="AF140" s="30" t="s">
        <v>376</v>
      </c>
      <c r="AG140" s="30" t="s">
        <v>386</v>
      </c>
      <c r="AH140" s="30" t="s">
        <v>378</v>
      </c>
      <c r="AI140" s="30" t="s">
        <v>341</v>
      </c>
      <c r="AJ140" s="30" t="s">
        <v>341</v>
      </c>
      <c r="AK140" s="30" t="s">
        <v>339</v>
      </c>
      <c r="AL140" s="30" t="s">
        <v>387</v>
      </c>
      <c r="AM140" s="30" t="s">
        <v>388</v>
      </c>
      <c r="AN140" s="30" t="s">
        <v>342</v>
      </c>
      <c r="AO140" s="30" t="s">
        <v>381</v>
      </c>
      <c r="AP140" s="30" t="s">
        <v>389</v>
      </c>
      <c r="AQ140" s="30" t="s">
        <v>344</v>
      </c>
      <c r="AR140" s="30" t="s">
        <v>345</v>
      </c>
      <c r="AS140" s="47" t="str">
        <f t="shared" si="2"/>
        <v>0</v>
      </c>
    </row>
    <row r="141" spans="1:45">
      <c r="A141" s="30" t="s">
        <v>330</v>
      </c>
      <c r="B141" s="30" t="s">
        <v>331</v>
      </c>
      <c r="C141" s="30" t="s">
        <v>732</v>
      </c>
      <c r="D141" s="30" t="s">
        <v>735</v>
      </c>
      <c r="E141" s="30" t="s">
        <v>334</v>
      </c>
      <c r="F141" s="30" t="s">
        <v>373</v>
      </c>
      <c r="G141" s="30" t="s">
        <v>644</v>
      </c>
      <c r="H141" s="30" t="s">
        <v>391</v>
      </c>
      <c r="I141" s="30" t="s">
        <v>392</v>
      </c>
      <c r="J141" s="40">
        <v>49569028</v>
      </c>
      <c r="K141" s="40">
        <v>49569028</v>
      </c>
      <c r="L141" s="40">
        <v>49569028</v>
      </c>
      <c r="M141" s="40">
        <v>0</v>
      </c>
      <c r="N141" s="40">
        <v>24691038</v>
      </c>
      <c r="O141" s="40">
        <v>0</v>
      </c>
      <c r="P141" s="40">
        <v>20307533</v>
      </c>
      <c r="Q141" s="40">
        <v>20307533</v>
      </c>
      <c r="R141" s="40">
        <v>2849562</v>
      </c>
      <c r="S141" s="40">
        <v>44998571</v>
      </c>
      <c r="T141" s="40">
        <v>44998571</v>
      </c>
      <c r="U141" s="40">
        <v>4570457</v>
      </c>
      <c r="V141" s="40">
        <v>4570457</v>
      </c>
      <c r="W141" s="40">
        <v>4570457</v>
      </c>
      <c r="X141" s="40">
        <v>4570457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30" t="s">
        <v>338</v>
      </c>
      <c r="AE141" s="30" t="s">
        <v>339</v>
      </c>
      <c r="AF141" s="30" t="s">
        <v>393</v>
      </c>
      <c r="AG141" s="30" t="s">
        <v>394</v>
      </c>
      <c r="AH141" s="30" t="s">
        <v>378</v>
      </c>
      <c r="AI141" s="30" t="s">
        <v>341</v>
      </c>
      <c r="AJ141" s="30" t="s">
        <v>341</v>
      </c>
      <c r="AK141" s="30" t="s">
        <v>339</v>
      </c>
      <c r="AL141" s="30" t="s">
        <v>395</v>
      </c>
      <c r="AM141" s="30" t="s">
        <v>396</v>
      </c>
      <c r="AN141" s="30" t="s">
        <v>342</v>
      </c>
      <c r="AO141" s="30" t="s">
        <v>397</v>
      </c>
      <c r="AP141" s="30" t="s">
        <v>398</v>
      </c>
      <c r="AQ141" s="30" t="s">
        <v>344</v>
      </c>
      <c r="AR141" s="30" t="s">
        <v>345</v>
      </c>
      <c r="AS141" s="47" t="str">
        <f t="shared" si="2"/>
        <v>0</v>
      </c>
    </row>
    <row r="142" spans="1:45">
      <c r="A142" s="30" t="s">
        <v>330</v>
      </c>
      <c r="B142" s="30" t="s">
        <v>331</v>
      </c>
      <c r="C142" s="30" t="s">
        <v>732</v>
      </c>
      <c r="D142" s="30" t="s">
        <v>736</v>
      </c>
      <c r="E142" s="30" t="s">
        <v>334</v>
      </c>
      <c r="F142" s="30" t="s">
        <v>373</v>
      </c>
      <c r="G142" s="30" t="s">
        <v>644</v>
      </c>
      <c r="H142" s="30" t="s">
        <v>400</v>
      </c>
      <c r="I142" s="30" t="s">
        <v>401</v>
      </c>
      <c r="J142" s="40">
        <v>27436731</v>
      </c>
      <c r="K142" s="40">
        <v>27436731</v>
      </c>
      <c r="L142" s="40">
        <v>27436731</v>
      </c>
      <c r="M142" s="40">
        <v>0</v>
      </c>
      <c r="N142" s="40">
        <v>13561681</v>
      </c>
      <c r="O142" s="40">
        <v>0</v>
      </c>
      <c r="P142" s="40">
        <v>11345277</v>
      </c>
      <c r="Q142" s="40">
        <v>11345277</v>
      </c>
      <c r="R142" s="40">
        <v>1577250</v>
      </c>
      <c r="S142" s="40">
        <v>24906958</v>
      </c>
      <c r="T142" s="40">
        <v>24906958</v>
      </c>
      <c r="U142" s="40">
        <v>2529773</v>
      </c>
      <c r="V142" s="40">
        <v>2529773</v>
      </c>
      <c r="W142" s="40">
        <v>2529773</v>
      </c>
      <c r="X142" s="40">
        <v>2529773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30" t="s">
        <v>338</v>
      </c>
      <c r="AE142" s="30" t="s">
        <v>339</v>
      </c>
      <c r="AF142" s="30" t="s">
        <v>393</v>
      </c>
      <c r="AG142" s="30" t="s">
        <v>402</v>
      </c>
      <c r="AH142" s="30" t="s">
        <v>378</v>
      </c>
      <c r="AI142" s="30" t="s">
        <v>341</v>
      </c>
      <c r="AJ142" s="30" t="s">
        <v>341</v>
      </c>
      <c r="AK142" s="30" t="s">
        <v>339</v>
      </c>
      <c r="AL142" s="30" t="s">
        <v>403</v>
      </c>
      <c r="AM142" s="30" t="s">
        <v>404</v>
      </c>
      <c r="AN142" s="30" t="s">
        <v>342</v>
      </c>
      <c r="AO142" s="30" t="s">
        <v>397</v>
      </c>
      <c r="AP142" s="30" t="s">
        <v>405</v>
      </c>
      <c r="AQ142" s="30" t="s">
        <v>344</v>
      </c>
      <c r="AR142" s="30" t="s">
        <v>345</v>
      </c>
      <c r="AS142" s="47" t="str">
        <f t="shared" si="2"/>
        <v>0</v>
      </c>
    </row>
    <row r="143" spans="1:45">
      <c r="A143" s="30" t="s">
        <v>330</v>
      </c>
      <c r="B143" s="30" t="s">
        <v>331</v>
      </c>
      <c r="C143" s="30" t="s">
        <v>732</v>
      </c>
      <c r="D143" s="30" t="s">
        <v>737</v>
      </c>
      <c r="E143" s="30" t="s">
        <v>334</v>
      </c>
      <c r="F143" s="30" t="s">
        <v>373</v>
      </c>
      <c r="G143" s="30" t="s">
        <v>644</v>
      </c>
      <c r="H143" s="30" t="s">
        <v>407</v>
      </c>
      <c r="I143" s="30" t="s">
        <v>408</v>
      </c>
      <c r="J143" s="40">
        <v>13718366</v>
      </c>
      <c r="K143" s="40">
        <v>13718366</v>
      </c>
      <c r="L143" s="40">
        <v>13718366</v>
      </c>
      <c r="M143" s="40">
        <v>0</v>
      </c>
      <c r="N143" s="40">
        <v>6780851</v>
      </c>
      <c r="O143" s="40">
        <v>0</v>
      </c>
      <c r="P143" s="40">
        <v>5672628</v>
      </c>
      <c r="Q143" s="40">
        <v>5672628</v>
      </c>
      <c r="R143" s="40">
        <v>788625</v>
      </c>
      <c r="S143" s="40">
        <v>12453479</v>
      </c>
      <c r="T143" s="40">
        <v>12453479</v>
      </c>
      <c r="U143" s="40">
        <v>1264887</v>
      </c>
      <c r="V143" s="40">
        <v>1264887</v>
      </c>
      <c r="W143" s="40">
        <v>1264887</v>
      </c>
      <c r="X143" s="40">
        <v>1264887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30" t="s">
        <v>338</v>
      </c>
      <c r="AE143" s="30" t="s">
        <v>339</v>
      </c>
      <c r="AF143" s="30" t="s">
        <v>393</v>
      </c>
      <c r="AG143" s="30" t="s">
        <v>409</v>
      </c>
      <c r="AH143" s="30" t="s">
        <v>378</v>
      </c>
      <c r="AI143" s="30" t="s">
        <v>341</v>
      </c>
      <c r="AJ143" s="30" t="s">
        <v>341</v>
      </c>
      <c r="AK143" s="30" t="s">
        <v>339</v>
      </c>
      <c r="AL143" s="30" t="s">
        <v>410</v>
      </c>
      <c r="AM143" s="30" t="s">
        <v>411</v>
      </c>
      <c r="AN143" s="30" t="s">
        <v>342</v>
      </c>
      <c r="AO143" s="30" t="s">
        <v>397</v>
      </c>
      <c r="AP143" s="30" t="s">
        <v>412</v>
      </c>
      <c r="AQ143" s="30" t="s">
        <v>344</v>
      </c>
      <c r="AR143" s="30" t="s">
        <v>345</v>
      </c>
      <c r="AS143" s="47" t="str">
        <f t="shared" si="2"/>
        <v>0</v>
      </c>
    </row>
    <row r="144" spans="1:45">
      <c r="A144" s="30" t="s">
        <v>330</v>
      </c>
      <c r="B144" s="30" t="s">
        <v>331</v>
      </c>
      <c r="C144" s="30" t="s">
        <v>732</v>
      </c>
      <c r="D144" s="30" t="s">
        <v>677</v>
      </c>
      <c r="E144" s="30" t="s">
        <v>334</v>
      </c>
      <c r="F144" s="30" t="s">
        <v>421</v>
      </c>
      <c r="G144" s="30" t="s">
        <v>644</v>
      </c>
      <c r="H144" s="30" t="s">
        <v>678</v>
      </c>
      <c r="I144" s="30" t="s">
        <v>679</v>
      </c>
      <c r="J144" s="40">
        <v>12500301</v>
      </c>
      <c r="K144" s="40">
        <v>12039494</v>
      </c>
      <c r="L144" s="40">
        <v>6250150.5</v>
      </c>
      <c r="M144" s="40">
        <v>0</v>
      </c>
      <c r="N144" s="40">
        <v>1552734.41</v>
      </c>
      <c r="O144" s="40">
        <v>0</v>
      </c>
      <c r="P144" s="40">
        <v>2938085.87</v>
      </c>
      <c r="Q144" s="40">
        <v>2208105.65</v>
      </c>
      <c r="R144" s="40">
        <v>723796.77</v>
      </c>
      <c r="S144" s="40">
        <v>4490820.28</v>
      </c>
      <c r="T144" s="40">
        <v>4490820.28</v>
      </c>
      <c r="U144" s="40">
        <v>1759330.22</v>
      </c>
      <c r="V144" s="40">
        <v>7548673.7199999997</v>
      </c>
      <c r="W144" s="40">
        <v>7548673.7199999997</v>
      </c>
      <c r="X144" s="40">
        <v>7548673.7199999997</v>
      </c>
      <c r="Y144" s="40">
        <v>0</v>
      </c>
      <c r="Z144" s="40">
        <v>0</v>
      </c>
      <c r="AA144" s="40">
        <v>0</v>
      </c>
      <c r="AB144" s="40">
        <v>-460807</v>
      </c>
      <c r="AC144" s="40">
        <v>0</v>
      </c>
      <c r="AD144" s="30" t="s">
        <v>338</v>
      </c>
      <c r="AE144" s="30" t="s">
        <v>424</v>
      </c>
      <c r="AF144" s="30" t="s">
        <v>425</v>
      </c>
      <c r="AG144" s="30" t="s">
        <v>680</v>
      </c>
      <c r="AH144" s="30" t="s">
        <v>341</v>
      </c>
      <c r="AI144" s="30" t="s">
        <v>341</v>
      </c>
      <c r="AJ144" s="30" t="s">
        <v>341</v>
      </c>
      <c r="AK144" s="30" t="s">
        <v>339</v>
      </c>
      <c r="AL144" s="30" t="s">
        <v>341</v>
      </c>
      <c r="AM144" s="30" t="s">
        <v>341</v>
      </c>
      <c r="AN144" s="30" t="s">
        <v>427</v>
      </c>
      <c r="AO144" s="30" t="s">
        <v>428</v>
      </c>
      <c r="AP144" s="30" t="s">
        <v>679</v>
      </c>
      <c r="AQ144" s="30" t="s">
        <v>344</v>
      </c>
      <c r="AR144" s="30" t="s">
        <v>345</v>
      </c>
      <c r="AS144" s="47" t="str">
        <f t="shared" si="2"/>
        <v>1</v>
      </c>
    </row>
    <row r="145" spans="1:45">
      <c r="A145" s="30" t="s">
        <v>330</v>
      </c>
      <c r="B145" s="30" t="s">
        <v>331</v>
      </c>
      <c r="C145" s="30" t="s">
        <v>732</v>
      </c>
      <c r="D145" s="30" t="s">
        <v>433</v>
      </c>
      <c r="E145" s="30" t="s">
        <v>334</v>
      </c>
      <c r="F145" s="30" t="s">
        <v>421</v>
      </c>
      <c r="G145" s="30" t="s">
        <v>644</v>
      </c>
      <c r="H145" s="30" t="s">
        <v>434</v>
      </c>
      <c r="I145" s="30" t="s">
        <v>435</v>
      </c>
      <c r="J145" s="40">
        <v>13652188</v>
      </c>
      <c r="K145" s="40">
        <v>13652188</v>
      </c>
      <c r="L145" s="40">
        <v>6826094</v>
      </c>
      <c r="M145" s="40">
        <v>0</v>
      </c>
      <c r="N145" s="40">
        <v>981643</v>
      </c>
      <c r="O145" s="40">
        <v>0</v>
      </c>
      <c r="P145" s="40">
        <v>5506298</v>
      </c>
      <c r="Q145" s="40">
        <v>4669335</v>
      </c>
      <c r="R145" s="40">
        <v>962394</v>
      </c>
      <c r="S145" s="40">
        <v>6487941</v>
      </c>
      <c r="T145" s="40">
        <v>6487941</v>
      </c>
      <c r="U145" s="40">
        <v>338153</v>
      </c>
      <c r="V145" s="40">
        <v>7164247</v>
      </c>
      <c r="W145" s="40">
        <v>7164247</v>
      </c>
      <c r="X145" s="40">
        <v>7164247</v>
      </c>
      <c r="Y145" s="40">
        <v>0</v>
      </c>
      <c r="Z145" s="40">
        <v>0</v>
      </c>
      <c r="AA145" s="40">
        <v>0</v>
      </c>
      <c r="AB145" s="40">
        <v>0</v>
      </c>
      <c r="AC145" s="40">
        <v>0</v>
      </c>
      <c r="AD145" s="30" t="s">
        <v>338</v>
      </c>
      <c r="AE145" s="30" t="s">
        <v>424</v>
      </c>
      <c r="AF145" s="30" t="s">
        <v>436</v>
      </c>
      <c r="AG145" s="30" t="s">
        <v>437</v>
      </c>
      <c r="AH145" s="30" t="s">
        <v>341</v>
      </c>
      <c r="AI145" s="30" t="s">
        <v>341</v>
      </c>
      <c r="AJ145" s="30" t="s">
        <v>341</v>
      </c>
      <c r="AK145" s="30" t="s">
        <v>339</v>
      </c>
      <c r="AL145" s="30" t="s">
        <v>341</v>
      </c>
      <c r="AM145" s="30" t="s">
        <v>341</v>
      </c>
      <c r="AN145" s="30" t="s">
        <v>427</v>
      </c>
      <c r="AO145" s="30" t="s">
        <v>438</v>
      </c>
      <c r="AP145" s="30" t="s">
        <v>435</v>
      </c>
      <c r="AQ145" s="30" t="s">
        <v>344</v>
      </c>
      <c r="AR145" s="30" t="s">
        <v>345</v>
      </c>
      <c r="AS145" s="47" t="str">
        <f t="shared" si="2"/>
        <v>1</v>
      </c>
    </row>
    <row r="146" spans="1:45">
      <c r="A146" s="30" t="s">
        <v>330</v>
      </c>
      <c r="B146" s="30" t="s">
        <v>331</v>
      </c>
      <c r="C146" s="30" t="s">
        <v>732</v>
      </c>
      <c r="D146" s="30" t="s">
        <v>439</v>
      </c>
      <c r="E146" s="30" t="s">
        <v>334</v>
      </c>
      <c r="F146" s="30" t="s">
        <v>421</v>
      </c>
      <c r="G146" s="30" t="s">
        <v>644</v>
      </c>
      <c r="H146" s="30" t="s">
        <v>440</v>
      </c>
      <c r="I146" s="30" t="s">
        <v>441</v>
      </c>
      <c r="J146" s="40">
        <v>12318117</v>
      </c>
      <c r="K146" s="40">
        <v>11318117</v>
      </c>
      <c r="L146" s="40">
        <v>7159058.5</v>
      </c>
      <c r="M146" s="40">
        <v>0</v>
      </c>
      <c r="N146" s="40">
        <v>900118.25</v>
      </c>
      <c r="O146" s="40">
        <v>0</v>
      </c>
      <c r="P146" s="40">
        <v>4147225</v>
      </c>
      <c r="Q146" s="40">
        <v>3295055</v>
      </c>
      <c r="R146" s="40">
        <v>724140</v>
      </c>
      <c r="S146" s="40">
        <v>5047343.25</v>
      </c>
      <c r="T146" s="40">
        <v>5047343.25</v>
      </c>
      <c r="U146" s="40">
        <v>2111715.25</v>
      </c>
      <c r="V146" s="40">
        <v>6270773.75</v>
      </c>
      <c r="W146" s="40">
        <v>6270773.75</v>
      </c>
      <c r="X146" s="40">
        <v>6270773.75</v>
      </c>
      <c r="Y146" s="40">
        <v>0</v>
      </c>
      <c r="Z146" s="40">
        <v>0</v>
      </c>
      <c r="AA146" s="40">
        <v>0</v>
      </c>
      <c r="AB146" s="40">
        <v>-1000000</v>
      </c>
      <c r="AC146" s="40">
        <v>0</v>
      </c>
      <c r="AD146" s="30" t="s">
        <v>338</v>
      </c>
      <c r="AE146" s="30" t="s">
        <v>424</v>
      </c>
      <c r="AF146" s="30" t="s">
        <v>436</v>
      </c>
      <c r="AG146" s="30" t="s">
        <v>442</v>
      </c>
      <c r="AH146" s="30" t="s">
        <v>341</v>
      </c>
      <c r="AI146" s="30" t="s">
        <v>341</v>
      </c>
      <c r="AJ146" s="30" t="s">
        <v>341</v>
      </c>
      <c r="AK146" s="30" t="s">
        <v>339</v>
      </c>
      <c r="AL146" s="30" t="s">
        <v>341</v>
      </c>
      <c r="AM146" s="30" t="s">
        <v>341</v>
      </c>
      <c r="AN146" s="30" t="s">
        <v>427</v>
      </c>
      <c r="AO146" s="30" t="s">
        <v>438</v>
      </c>
      <c r="AP146" s="30" t="s">
        <v>441</v>
      </c>
      <c r="AQ146" s="30" t="s">
        <v>344</v>
      </c>
      <c r="AR146" s="30" t="s">
        <v>345</v>
      </c>
      <c r="AS146" s="47" t="str">
        <f t="shared" si="2"/>
        <v>1</v>
      </c>
    </row>
    <row r="147" spans="1:45">
      <c r="A147" s="30" t="s">
        <v>330</v>
      </c>
      <c r="B147" s="30" t="s">
        <v>331</v>
      </c>
      <c r="C147" s="30" t="s">
        <v>732</v>
      </c>
      <c r="D147" s="30" t="s">
        <v>446</v>
      </c>
      <c r="E147" s="30" t="s">
        <v>334</v>
      </c>
      <c r="F147" s="30" t="s">
        <v>421</v>
      </c>
      <c r="G147" s="30" t="s">
        <v>644</v>
      </c>
      <c r="H147" s="30" t="s">
        <v>447</v>
      </c>
      <c r="I147" s="30" t="s">
        <v>448</v>
      </c>
      <c r="J147" s="40">
        <v>29643486</v>
      </c>
      <c r="K147" s="40">
        <v>29643486</v>
      </c>
      <c r="L147" s="40">
        <v>16182543</v>
      </c>
      <c r="M147" s="40">
        <v>0</v>
      </c>
      <c r="N147" s="40">
        <v>6745963.7699999996</v>
      </c>
      <c r="O147" s="40">
        <v>398803.16</v>
      </c>
      <c r="P147" s="40">
        <v>2531616.64</v>
      </c>
      <c r="Q147" s="40">
        <v>2531616.64</v>
      </c>
      <c r="R147" s="40">
        <v>466752.13</v>
      </c>
      <c r="S147" s="40">
        <v>9676383.5700000003</v>
      </c>
      <c r="T147" s="40">
        <v>9676383.5700000003</v>
      </c>
      <c r="U147" s="40">
        <v>6506159.4299999997</v>
      </c>
      <c r="V147" s="40">
        <v>19967102.43</v>
      </c>
      <c r="W147" s="40">
        <v>19967102.43</v>
      </c>
      <c r="X147" s="40">
        <v>19967102.43</v>
      </c>
      <c r="Y147" s="40">
        <v>0</v>
      </c>
      <c r="Z147" s="40">
        <v>0</v>
      </c>
      <c r="AA147" s="40">
        <v>0</v>
      </c>
      <c r="AB147" s="40">
        <v>0</v>
      </c>
      <c r="AC147" s="40">
        <v>0</v>
      </c>
      <c r="AD147" s="30" t="s">
        <v>338</v>
      </c>
      <c r="AE147" s="30" t="s">
        <v>424</v>
      </c>
      <c r="AF147" s="30" t="s">
        <v>436</v>
      </c>
      <c r="AG147" s="30" t="s">
        <v>449</v>
      </c>
      <c r="AH147" s="30" t="s">
        <v>341</v>
      </c>
      <c r="AI147" s="30" t="s">
        <v>341</v>
      </c>
      <c r="AJ147" s="30" t="s">
        <v>341</v>
      </c>
      <c r="AK147" s="30" t="s">
        <v>339</v>
      </c>
      <c r="AL147" s="30" t="s">
        <v>341</v>
      </c>
      <c r="AM147" s="30" t="s">
        <v>341</v>
      </c>
      <c r="AN147" s="30" t="s">
        <v>427</v>
      </c>
      <c r="AO147" s="30" t="s">
        <v>438</v>
      </c>
      <c r="AP147" s="30" t="s">
        <v>448</v>
      </c>
      <c r="AQ147" s="30" t="s">
        <v>344</v>
      </c>
      <c r="AR147" s="30" t="s">
        <v>345</v>
      </c>
      <c r="AS147" s="47" t="str">
        <f t="shared" si="2"/>
        <v>1</v>
      </c>
    </row>
    <row r="148" spans="1:45">
      <c r="A148" s="30" t="s">
        <v>330</v>
      </c>
      <c r="B148" s="30" t="s">
        <v>331</v>
      </c>
      <c r="C148" s="30" t="s">
        <v>732</v>
      </c>
      <c r="D148" s="30" t="s">
        <v>450</v>
      </c>
      <c r="E148" s="30" t="s">
        <v>334</v>
      </c>
      <c r="F148" s="30" t="s">
        <v>421</v>
      </c>
      <c r="G148" s="30" t="s">
        <v>644</v>
      </c>
      <c r="H148" s="30" t="s">
        <v>451</v>
      </c>
      <c r="I148" s="30" t="s">
        <v>452</v>
      </c>
      <c r="J148" s="40">
        <v>255000</v>
      </c>
      <c r="K148" s="40">
        <v>255000</v>
      </c>
      <c r="L148" s="40">
        <v>127500</v>
      </c>
      <c r="M148" s="40">
        <v>0</v>
      </c>
      <c r="N148" s="40">
        <v>0</v>
      </c>
      <c r="O148" s="40">
        <v>0</v>
      </c>
      <c r="P148" s="40">
        <v>92742.5</v>
      </c>
      <c r="Q148" s="40">
        <v>92742.5</v>
      </c>
      <c r="R148" s="40">
        <v>0</v>
      </c>
      <c r="S148" s="40">
        <v>92742.5</v>
      </c>
      <c r="T148" s="40">
        <v>92742.5</v>
      </c>
      <c r="U148" s="40">
        <v>34757.5</v>
      </c>
      <c r="V148" s="40">
        <v>162257.5</v>
      </c>
      <c r="W148" s="40">
        <v>162257.5</v>
      </c>
      <c r="X148" s="40">
        <v>162257.5</v>
      </c>
      <c r="Y148" s="40">
        <v>0</v>
      </c>
      <c r="Z148" s="40">
        <v>0</v>
      </c>
      <c r="AA148" s="40">
        <v>0</v>
      </c>
      <c r="AB148" s="40">
        <v>0</v>
      </c>
      <c r="AC148" s="40">
        <v>0</v>
      </c>
      <c r="AD148" s="30" t="s">
        <v>338</v>
      </c>
      <c r="AE148" s="30" t="s">
        <v>424</v>
      </c>
      <c r="AF148" s="30" t="s">
        <v>436</v>
      </c>
      <c r="AG148" s="30" t="s">
        <v>453</v>
      </c>
      <c r="AH148" s="30" t="s">
        <v>341</v>
      </c>
      <c r="AI148" s="30" t="s">
        <v>341</v>
      </c>
      <c r="AJ148" s="30" t="s">
        <v>341</v>
      </c>
      <c r="AK148" s="30" t="s">
        <v>339</v>
      </c>
      <c r="AL148" s="30" t="s">
        <v>341</v>
      </c>
      <c r="AM148" s="30" t="s">
        <v>341</v>
      </c>
      <c r="AN148" s="30" t="s">
        <v>427</v>
      </c>
      <c r="AO148" s="30" t="s">
        <v>438</v>
      </c>
      <c r="AP148" s="30" t="s">
        <v>452</v>
      </c>
      <c r="AQ148" s="30" t="s">
        <v>344</v>
      </c>
      <c r="AR148" s="30" t="s">
        <v>345</v>
      </c>
      <c r="AS148" s="47" t="str">
        <f t="shared" si="2"/>
        <v>1</v>
      </c>
    </row>
    <row r="149" spans="1:45">
      <c r="A149" s="30" t="s">
        <v>330</v>
      </c>
      <c r="B149" s="30" t="s">
        <v>331</v>
      </c>
      <c r="C149" s="30" t="s">
        <v>732</v>
      </c>
      <c r="D149" s="30" t="s">
        <v>454</v>
      </c>
      <c r="E149" s="30" t="s">
        <v>334</v>
      </c>
      <c r="F149" s="30" t="s">
        <v>421</v>
      </c>
      <c r="G149" s="30" t="s">
        <v>644</v>
      </c>
      <c r="H149" s="30" t="s">
        <v>455</v>
      </c>
      <c r="I149" s="30" t="s">
        <v>456</v>
      </c>
      <c r="J149" s="40">
        <v>150000</v>
      </c>
      <c r="K149" s="40">
        <v>150000</v>
      </c>
      <c r="L149" s="40">
        <v>150000</v>
      </c>
      <c r="M149" s="40">
        <v>0</v>
      </c>
      <c r="N149" s="40">
        <v>42449.24</v>
      </c>
      <c r="O149" s="40">
        <v>0</v>
      </c>
      <c r="P149" s="40">
        <v>107451.7</v>
      </c>
      <c r="Q149" s="40">
        <v>107451.7</v>
      </c>
      <c r="R149" s="40">
        <v>0</v>
      </c>
      <c r="S149" s="40">
        <v>149900.94</v>
      </c>
      <c r="T149" s="40">
        <v>149900.94</v>
      </c>
      <c r="U149" s="40">
        <v>99.06</v>
      </c>
      <c r="V149" s="40">
        <v>99.06</v>
      </c>
      <c r="W149" s="40">
        <v>99.06</v>
      </c>
      <c r="X149" s="40">
        <v>99.06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30" t="s">
        <v>338</v>
      </c>
      <c r="AE149" s="30" t="s">
        <v>424</v>
      </c>
      <c r="AF149" s="30" t="s">
        <v>457</v>
      </c>
      <c r="AG149" s="30" t="s">
        <v>458</v>
      </c>
      <c r="AH149" s="30" t="s">
        <v>341</v>
      </c>
      <c r="AI149" s="30" t="s">
        <v>341</v>
      </c>
      <c r="AJ149" s="30" t="s">
        <v>341</v>
      </c>
      <c r="AK149" s="30" t="s">
        <v>339</v>
      </c>
      <c r="AL149" s="30" t="s">
        <v>341</v>
      </c>
      <c r="AM149" s="30" t="s">
        <v>341</v>
      </c>
      <c r="AN149" s="30" t="s">
        <v>427</v>
      </c>
      <c r="AO149" s="30" t="s">
        <v>459</v>
      </c>
      <c r="AP149" s="30" t="s">
        <v>456</v>
      </c>
      <c r="AQ149" s="30" t="s">
        <v>344</v>
      </c>
      <c r="AR149" s="30" t="s">
        <v>345</v>
      </c>
      <c r="AS149" s="47" t="str">
        <f t="shared" si="2"/>
        <v>1</v>
      </c>
    </row>
    <row r="150" spans="1:45">
      <c r="A150" s="30" t="s">
        <v>330</v>
      </c>
      <c r="B150" s="30" t="s">
        <v>331</v>
      </c>
      <c r="C150" s="30" t="s">
        <v>732</v>
      </c>
      <c r="D150" s="30" t="s">
        <v>460</v>
      </c>
      <c r="E150" s="30" t="s">
        <v>334</v>
      </c>
      <c r="F150" s="30" t="s">
        <v>421</v>
      </c>
      <c r="G150" s="30" t="s">
        <v>644</v>
      </c>
      <c r="H150" s="30" t="s">
        <v>461</v>
      </c>
      <c r="I150" s="30" t="s">
        <v>462</v>
      </c>
      <c r="J150" s="40">
        <v>0</v>
      </c>
      <c r="K150" s="40">
        <v>460807</v>
      </c>
      <c r="L150" s="40">
        <v>460807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460807</v>
      </c>
      <c r="V150" s="40">
        <v>460807</v>
      </c>
      <c r="W150" s="40">
        <v>460807</v>
      </c>
      <c r="X150" s="40">
        <v>460807</v>
      </c>
      <c r="Y150" s="40">
        <v>0</v>
      </c>
      <c r="Z150" s="40">
        <v>0</v>
      </c>
      <c r="AA150" s="40">
        <v>0</v>
      </c>
      <c r="AB150" s="40">
        <v>0</v>
      </c>
      <c r="AC150" s="40">
        <v>460807</v>
      </c>
      <c r="AD150" s="30" t="s">
        <v>338</v>
      </c>
      <c r="AE150" s="30" t="s">
        <v>424</v>
      </c>
      <c r="AF150" s="30" t="s">
        <v>457</v>
      </c>
      <c r="AG150" s="30" t="s">
        <v>463</v>
      </c>
      <c r="AH150" s="30" t="s">
        <v>341</v>
      </c>
      <c r="AI150" s="30" t="s">
        <v>341</v>
      </c>
      <c r="AJ150" s="30" t="s">
        <v>341</v>
      </c>
      <c r="AK150" s="30" t="s">
        <v>339</v>
      </c>
      <c r="AL150" s="30" t="s">
        <v>341</v>
      </c>
      <c r="AM150" s="30" t="s">
        <v>341</v>
      </c>
      <c r="AN150" s="30" t="s">
        <v>427</v>
      </c>
      <c r="AO150" s="30" t="s">
        <v>459</v>
      </c>
      <c r="AP150" s="30" t="s">
        <v>462</v>
      </c>
      <c r="AQ150" s="30" t="s">
        <v>344</v>
      </c>
      <c r="AR150" s="30" t="s">
        <v>345</v>
      </c>
      <c r="AS150" s="47" t="str">
        <f t="shared" si="2"/>
        <v>1</v>
      </c>
    </row>
    <row r="151" spans="1:45">
      <c r="A151" s="30" t="s">
        <v>330</v>
      </c>
      <c r="B151" s="30" t="s">
        <v>331</v>
      </c>
      <c r="C151" s="30" t="s">
        <v>732</v>
      </c>
      <c r="D151" s="30" t="s">
        <v>469</v>
      </c>
      <c r="E151" s="30" t="s">
        <v>334</v>
      </c>
      <c r="F151" s="30" t="s">
        <v>421</v>
      </c>
      <c r="G151" s="30" t="s">
        <v>644</v>
      </c>
      <c r="H151" s="30" t="s">
        <v>470</v>
      </c>
      <c r="I151" s="30" t="s">
        <v>471</v>
      </c>
      <c r="J151" s="40">
        <v>9131000</v>
      </c>
      <c r="K151" s="40">
        <v>9891200</v>
      </c>
      <c r="L151" s="40">
        <v>5326009</v>
      </c>
      <c r="M151" s="40">
        <v>0</v>
      </c>
      <c r="N151" s="40">
        <v>1521716.76</v>
      </c>
      <c r="O151" s="40">
        <v>0</v>
      </c>
      <c r="P151" s="40">
        <v>3804271.34</v>
      </c>
      <c r="Q151" s="40">
        <v>3043412.96</v>
      </c>
      <c r="R151" s="40">
        <v>0</v>
      </c>
      <c r="S151" s="40">
        <v>5325988.0999999996</v>
      </c>
      <c r="T151" s="40">
        <v>5325988.0999999996</v>
      </c>
      <c r="U151" s="40">
        <v>20.9</v>
      </c>
      <c r="V151" s="40">
        <v>4565211.9000000004</v>
      </c>
      <c r="W151" s="40">
        <v>4565211.9000000004</v>
      </c>
      <c r="X151" s="40">
        <v>4565211.9000000004</v>
      </c>
      <c r="Y151" s="40">
        <v>0</v>
      </c>
      <c r="Z151" s="40">
        <v>0</v>
      </c>
      <c r="AA151" s="40">
        <v>0</v>
      </c>
      <c r="AB151" s="40">
        <v>0</v>
      </c>
      <c r="AC151" s="40">
        <v>760200</v>
      </c>
      <c r="AD151" s="30" t="s">
        <v>338</v>
      </c>
      <c r="AE151" s="30" t="s">
        <v>424</v>
      </c>
      <c r="AF151" s="30" t="s">
        <v>457</v>
      </c>
      <c r="AG151" s="30" t="s">
        <v>472</v>
      </c>
      <c r="AH151" s="30" t="s">
        <v>341</v>
      </c>
      <c r="AI151" s="30" t="s">
        <v>341</v>
      </c>
      <c r="AJ151" s="30" t="s">
        <v>341</v>
      </c>
      <c r="AK151" s="30" t="s">
        <v>339</v>
      </c>
      <c r="AL151" s="30" t="s">
        <v>341</v>
      </c>
      <c r="AM151" s="30" t="s">
        <v>341</v>
      </c>
      <c r="AN151" s="30" t="s">
        <v>427</v>
      </c>
      <c r="AO151" s="30" t="s">
        <v>459</v>
      </c>
      <c r="AP151" s="30" t="s">
        <v>471</v>
      </c>
      <c r="AQ151" s="30" t="s">
        <v>344</v>
      </c>
      <c r="AR151" s="30" t="s">
        <v>345</v>
      </c>
      <c r="AS151" s="47" t="str">
        <f t="shared" si="2"/>
        <v>1</v>
      </c>
    </row>
    <row r="152" spans="1:45">
      <c r="A152" s="30" t="s">
        <v>330</v>
      </c>
      <c r="B152" s="30" t="s">
        <v>331</v>
      </c>
      <c r="C152" s="30" t="s">
        <v>732</v>
      </c>
      <c r="D152" s="30" t="s">
        <v>473</v>
      </c>
      <c r="E152" s="30" t="s">
        <v>334</v>
      </c>
      <c r="F152" s="30" t="s">
        <v>421</v>
      </c>
      <c r="G152" s="30" t="s">
        <v>644</v>
      </c>
      <c r="H152" s="30" t="s">
        <v>474</v>
      </c>
      <c r="I152" s="30" t="s">
        <v>474</v>
      </c>
      <c r="J152" s="40">
        <v>144588</v>
      </c>
      <c r="K152" s="40">
        <v>144588</v>
      </c>
      <c r="L152" s="40">
        <v>144588</v>
      </c>
      <c r="M152" s="40">
        <v>0</v>
      </c>
      <c r="N152" s="40">
        <v>144587.99</v>
      </c>
      <c r="O152" s="40">
        <v>0</v>
      </c>
      <c r="P152" s="40">
        <v>0</v>
      </c>
      <c r="Q152" s="40">
        <v>0</v>
      </c>
      <c r="R152" s="40">
        <v>0</v>
      </c>
      <c r="S152" s="40">
        <v>144587.99</v>
      </c>
      <c r="T152" s="40">
        <v>144587.99</v>
      </c>
      <c r="U152" s="40">
        <v>0.01</v>
      </c>
      <c r="V152" s="40">
        <v>0.01</v>
      </c>
      <c r="W152" s="40">
        <v>0.01</v>
      </c>
      <c r="X152" s="40">
        <v>0.01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30" t="s">
        <v>338</v>
      </c>
      <c r="AE152" s="30" t="s">
        <v>424</v>
      </c>
      <c r="AF152" s="30" t="s">
        <v>475</v>
      </c>
      <c r="AG152" s="30" t="s">
        <v>476</v>
      </c>
      <c r="AH152" s="30" t="s">
        <v>341</v>
      </c>
      <c r="AI152" s="30" t="s">
        <v>341</v>
      </c>
      <c r="AJ152" s="30" t="s">
        <v>341</v>
      </c>
      <c r="AK152" s="30" t="s">
        <v>339</v>
      </c>
      <c r="AL152" s="30" t="s">
        <v>341</v>
      </c>
      <c r="AM152" s="30" t="s">
        <v>341</v>
      </c>
      <c r="AN152" s="30" t="s">
        <v>427</v>
      </c>
      <c r="AO152" s="30" t="s">
        <v>477</v>
      </c>
      <c r="AP152" s="30" t="s">
        <v>474</v>
      </c>
      <c r="AQ152" s="30" t="s">
        <v>344</v>
      </c>
      <c r="AR152" s="30" t="s">
        <v>345</v>
      </c>
      <c r="AS152" s="47" t="str">
        <f t="shared" si="2"/>
        <v>1</v>
      </c>
    </row>
    <row r="153" spans="1:45">
      <c r="A153" s="30" t="s">
        <v>330</v>
      </c>
      <c r="B153" s="30" t="s">
        <v>331</v>
      </c>
      <c r="C153" s="30" t="s">
        <v>732</v>
      </c>
      <c r="D153" s="30" t="s">
        <v>478</v>
      </c>
      <c r="E153" s="30" t="s">
        <v>334</v>
      </c>
      <c r="F153" s="30" t="s">
        <v>421</v>
      </c>
      <c r="G153" s="30" t="s">
        <v>644</v>
      </c>
      <c r="H153" s="30" t="s">
        <v>479</v>
      </c>
      <c r="I153" s="30" t="s">
        <v>480</v>
      </c>
      <c r="J153" s="40">
        <v>737003</v>
      </c>
      <c r="K153" s="40">
        <v>560503</v>
      </c>
      <c r="L153" s="40">
        <v>422957.5</v>
      </c>
      <c r="M153" s="40">
        <v>0</v>
      </c>
      <c r="N153" s="40">
        <v>82277.919999999998</v>
      </c>
      <c r="O153" s="40">
        <v>0</v>
      </c>
      <c r="P153" s="40">
        <v>164178.82999999999</v>
      </c>
      <c r="Q153" s="40">
        <v>164178.82999999999</v>
      </c>
      <c r="R153" s="40">
        <v>78501.100000000006</v>
      </c>
      <c r="S153" s="40">
        <v>246456.75</v>
      </c>
      <c r="T153" s="40">
        <v>246456.75</v>
      </c>
      <c r="U153" s="40">
        <v>176500.75</v>
      </c>
      <c r="V153" s="40">
        <v>314046.25</v>
      </c>
      <c r="W153" s="40">
        <v>314046.25</v>
      </c>
      <c r="X153" s="40">
        <v>314046.25</v>
      </c>
      <c r="Y153" s="40">
        <v>0</v>
      </c>
      <c r="Z153" s="40">
        <v>0</v>
      </c>
      <c r="AA153" s="40">
        <v>0</v>
      </c>
      <c r="AB153" s="40">
        <v>-176500</v>
      </c>
      <c r="AC153" s="40">
        <v>0</v>
      </c>
      <c r="AD153" s="30" t="s">
        <v>338</v>
      </c>
      <c r="AE153" s="30" t="s">
        <v>424</v>
      </c>
      <c r="AF153" s="30" t="s">
        <v>475</v>
      </c>
      <c r="AG153" s="30" t="s">
        <v>481</v>
      </c>
      <c r="AH153" s="30" t="s">
        <v>341</v>
      </c>
      <c r="AI153" s="30" t="s">
        <v>341</v>
      </c>
      <c r="AJ153" s="30" t="s">
        <v>341</v>
      </c>
      <c r="AK153" s="30" t="s">
        <v>339</v>
      </c>
      <c r="AL153" s="30" t="s">
        <v>341</v>
      </c>
      <c r="AM153" s="30" t="s">
        <v>341</v>
      </c>
      <c r="AN153" s="30" t="s">
        <v>427</v>
      </c>
      <c r="AO153" s="30" t="s">
        <v>477</v>
      </c>
      <c r="AP153" s="30" t="s">
        <v>480</v>
      </c>
      <c r="AQ153" s="30" t="s">
        <v>344</v>
      </c>
      <c r="AR153" s="30" t="s">
        <v>345</v>
      </c>
      <c r="AS153" s="47" t="str">
        <f t="shared" si="2"/>
        <v>1</v>
      </c>
    </row>
    <row r="154" spans="1:45">
      <c r="A154" s="30" t="s">
        <v>330</v>
      </c>
      <c r="B154" s="30" t="s">
        <v>331</v>
      </c>
      <c r="C154" s="30" t="s">
        <v>732</v>
      </c>
      <c r="D154" s="30" t="s">
        <v>488</v>
      </c>
      <c r="E154" s="30" t="s">
        <v>334</v>
      </c>
      <c r="F154" s="30" t="s">
        <v>421</v>
      </c>
      <c r="G154" s="30" t="s">
        <v>644</v>
      </c>
      <c r="H154" s="30" t="s">
        <v>489</v>
      </c>
      <c r="I154" s="30" t="s">
        <v>490</v>
      </c>
      <c r="J154" s="40">
        <v>5000000</v>
      </c>
      <c r="K154" s="40">
        <v>7474804</v>
      </c>
      <c r="L154" s="40">
        <v>5000000</v>
      </c>
      <c r="M154" s="40">
        <v>0</v>
      </c>
      <c r="N154" s="40">
        <v>1692085</v>
      </c>
      <c r="O154" s="40">
        <v>0</v>
      </c>
      <c r="P154" s="40">
        <v>2769275.73</v>
      </c>
      <c r="Q154" s="40">
        <v>2769275.73</v>
      </c>
      <c r="R154" s="40">
        <v>163015</v>
      </c>
      <c r="S154" s="40">
        <v>4461360.7300000004</v>
      </c>
      <c r="T154" s="40">
        <v>4461360.7300000004</v>
      </c>
      <c r="U154" s="40">
        <v>538639.27</v>
      </c>
      <c r="V154" s="40">
        <v>3013443.27</v>
      </c>
      <c r="W154" s="40">
        <v>3013443.27</v>
      </c>
      <c r="X154" s="40">
        <v>3013443.27</v>
      </c>
      <c r="Y154" s="40">
        <v>0</v>
      </c>
      <c r="Z154" s="40">
        <v>0</v>
      </c>
      <c r="AA154" s="40">
        <v>0</v>
      </c>
      <c r="AB154" s="40">
        <v>0</v>
      </c>
      <c r="AC154" s="40">
        <v>2474804</v>
      </c>
      <c r="AD154" s="30" t="s">
        <v>338</v>
      </c>
      <c r="AE154" s="30" t="s">
        <v>424</v>
      </c>
      <c r="AF154" s="30" t="s">
        <v>485</v>
      </c>
      <c r="AG154" s="30" t="s">
        <v>491</v>
      </c>
      <c r="AH154" s="30" t="s">
        <v>341</v>
      </c>
      <c r="AI154" s="30" t="s">
        <v>341</v>
      </c>
      <c r="AJ154" s="30" t="s">
        <v>341</v>
      </c>
      <c r="AK154" s="30" t="s">
        <v>339</v>
      </c>
      <c r="AL154" s="30" t="s">
        <v>341</v>
      </c>
      <c r="AM154" s="30" t="s">
        <v>341</v>
      </c>
      <c r="AN154" s="30" t="s">
        <v>427</v>
      </c>
      <c r="AO154" s="30" t="s">
        <v>487</v>
      </c>
      <c r="AP154" s="30" t="s">
        <v>490</v>
      </c>
      <c r="AQ154" s="30" t="s">
        <v>344</v>
      </c>
      <c r="AR154" s="30" t="s">
        <v>345</v>
      </c>
      <c r="AS154" s="47" t="str">
        <f t="shared" si="2"/>
        <v>1</v>
      </c>
    </row>
    <row r="155" spans="1:45">
      <c r="A155" s="30" t="s">
        <v>330</v>
      </c>
      <c r="B155" s="30" t="s">
        <v>331</v>
      </c>
      <c r="C155" s="30" t="s">
        <v>732</v>
      </c>
      <c r="D155" s="30" t="s">
        <v>500</v>
      </c>
      <c r="E155" s="30" t="s">
        <v>334</v>
      </c>
      <c r="F155" s="30" t="s">
        <v>421</v>
      </c>
      <c r="G155" s="30" t="s">
        <v>644</v>
      </c>
      <c r="H155" s="30" t="s">
        <v>501</v>
      </c>
      <c r="I155" s="30" t="s">
        <v>501</v>
      </c>
      <c r="J155" s="40">
        <v>41440652</v>
      </c>
      <c r="K155" s="40">
        <v>40142348</v>
      </c>
      <c r="L155" s="40">
        <v>20159561</v>
      </c>
      <c r="M155" s="40">
        <v>0</v>
      </c>
      <c r="N155" s="40">
        <v>0</v>
      </c>
      <c r="O155" s="40">
        <v>0</v>
      </c>
      <c r="P155" s="40">
        <v>15969790</v>
      </c>
      <c r="Q155" s="40">
        <v>15969790</v>
      </c>
      <c r="R155" s="40">
        <v>0</v>
      </c>
      <c r="S155" s="40">
        <v>15969790</v>
      </c>
      <c r="T155" s="40">
        <v>15969790</v>
      </c>
      <c r="U155" s="40">
        <v>4189771</v>
      </c>
      <c r="V155" s="40">
        <v>24172558</v>
      </c>
      <c r="W155" s="40">
        <v>24172558</v>
      </c>
      <c r="X155" s="40">
        <v>24172558</v>
      </c>
      <c r="Y155" s="40">
        <v>0</v>
      </c>
      <c r="Z155" s="40">
        <v>0</v>
      </c>
      <c r="AA155" s="40">
        <v>0</v>
      </c>
      <c r="AB155" s="40">
        <v>-1298304</v>
      </c>
      <c r="AC155" s="40">
        <v>0</v>
      </c>
      <c r="AD155" s="30" t="s">
        <v>338</v>
      </c>
      <c r="AE155" s="30" t="s">
        <v>424</v>
      </c>
      <c r="AF155" s="30" t="s">
        <v>502</v>
      </c>
      <c r="AG155" s="30" t="s">
        <v>503</v>
      </c>
      <c r="AH155" s="30" t="s">
        <v>341</v>
      </c>
      <c r="AI155" s="30" t="s">
        <v>341</v>
      </c>
      <c r="AJ155" s="30" t="s">
        <v>341</v>
      </c>
      <c r="AK155" s="30" t="s">
        <v>339</v>
      </c>
      <c r="AL155" s="30" t="s">
        <v>341</v>
      </c>
      <c r="AM155" s="30" t="s">
        <v>341</v>
      </c>
      <c r="AN155" s="30" t="s">
        <v>427</v>
      </c>
      <c r="AO155" s="30" t="s">
        <v>504</v>
      </c>
      <c r="AP155" s="30" t="s">
        <v>501</v>
      </c>
      <c r="AQ155" s="30" t="s">
        <v>344</v>
      </c>
      <c r="AR155" s="30" t="s">
        <v>345</v>
      </c>
      <c r="AS155" s="47" t="str">
        <f t="shared" si="2"/>
        <v>1</v>
      </c>
    </row>
    <row r="156" spans="1:45">
      <c r="A156" s="30" t="s">
        <v>330</v>
      </c>
      <c r="B156" s="30" t="s">
        <v>331</v>
      </c>
      <c r="C156" s="30" t="s">
        <v>732</v>
      </c>
      <c r="D156" s="30" t="s">
        <v>511</v>
      </c>
      <c r="E156" s="30" t="s">
        <v>334</v>
      </c>
      <c r="F156" s="30" t="s">
        <v>421</v>
      </c>
      <c r="G156" s="30" t="s">
        <v>644</v>
      </c>
      <c r="H156" s="30" t="s">
        <v>512</v>
      </c>
      <c r="I156" s="30" t="s">
        <v>513</v>
      </c>
      <c r="J156" s="40">
        <v>25135077</v>
      </c>
      <c r="K156" s="40">
        <v>25135077</v>
      </c>
      <c r="L156" s="40">
        <v>12567538.5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12567538.5</v>
      </c>
      <c r="V156" s="40">
        <v>25135077</v>
      </c>
      <c r="W156" s="40">
        <v>25135077</v>
      </c>
      <c r="X156" s="40">
        <v>25135077</v>
      </c>
      <c r="Y156" s="40">
        <v>0</v>
      </c>
      <c r="Z156" s="40">
        <v>0</v>
      </c>
      <c r="AA156" s="40">
        <v>0</v>
      </c>
      <c r="AB156" s="40">
        <v>0</v>
      </c>
      <c r="AC156" s="40">
        <v>0</v>
      </c>
      <c r="AD156" s="30" t="s">
        <v>338</v>
      </c>
      <c r="AE156" s="30" t="s">
        <v>424</v>
      </c>
      <c r="AF156" s="30" t="s">
        <v>514</v>
      </c>
      <c r="AG156" s="30" t="s">
        <v>515</v>
      </c>
      <c r="AH156" s="30" t="s">
        <v>341</v>
      </c>
      <c r="AI156" s="30" t="s">
        <v>341</v>
      </c>
      <c r="AJ156" s="30" t="s">
        <v>341</v>
      </c>
      <c r="AK156" s="30" t="s">
        <v>339</v>
      </c>
      <c r="AL156" s="30" t="s">
        <v>341</v>
      </c>
      <c r="AM156" s="30" t="s">
        <v>341</v>
      </c>
      <c r="AN156" s="30" t="s">
        <v>427</v>
      </c>
      <c r="AO156" s="30" t="s">
        <v>516</v>
      </c>
      <c r="AP156" s="30" t="s">
        <v>513</v>
      </c>
      <c r="AQ156" s="30" t="s">
        <v>344</v>
      </c>
      <c r="AR156" s="30" t="s">
        <v>345</v>
      </c>
      <c r="AS156" s="47" t="str">
        <f t="shared" si="2"/>
        <v>1</v>
      </c>
    </row>
    <row r="157" spans="1:45">
      <c r="A157" s="30" t="s">
        <v>330</v>
      </c>
      <c r="B157" s="30" t="s">
        <v>331</v>
      </c>
      <c r="C157" s="30" t="s">
        <v>732</v>
      </c>
      <c r="D157" s="30" t="s">
        <v>522</v>
      </c>
      <c r="E157" s="30" t="s">
        <v>334</v>
      </c>
      <c r="F157" s="30" t="s">
        <v>421</v>
      </c>
      <c r="G157" s="30" t="s">
        <v>644</v>
      </c>
      <c r="H157" s="30" t="s">
        <v>523</v>
      </c>
      <c r="I157" s="30" t="s">
        <v>524</v>
      </c>
      <c r="J157" s="40">
        <v>9072230</v>
      </c>
      <c r="K157" s="40">
        <v>9072230</v>
      </c>
      <c r="L157" s="40">
        <v>4536115</v>
      </c>
      <c r="M157" s="40">
        <v>0</v>
      </c>
      <c r="N157" s="40">
        <v>66177.039999999994</v>
      </c>
      <c r="O157" s="40">
        <v>0</v>
      </c>
      <c r="P157" s="40">
        <v>4358052.43</v>
      </c>
      <c r="Q157" s="40">
        <v>4358052.43</v>
      </c>
      <c r="R157" s="40">
        <v>543186.34</v>
      </c>
      <c r="S157" s="40">
        <v>4424229.47</v>
      </c>
      <c r="T157" s="40">
        <v>4424229.47</v>
      </c>
      <c r="U157" s="40">
        <v>111885.53</v>
      </c>
      <c r="V157" s="40">
        <v>4648000.53</v>
      </c>
      <c r="W157" s="40">
        <v>4648000.53</v>
      </c>
      <c r="X157" s="40">
        <v>4648000.53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30" t="s">
        <v>338</v>
      </c>
      <c r="AE157" s="30" t="s">
        <v>424</v>
      </c>
      <c r="AF157" s="30" t="s">
        <v>514</v>
      </c>
      <c r="AG157" s="30" t="s">
        <v>525</v>
      </c>
      <c r="AH157" s="30" t="s">
        <v>341</v>
      </c>
      <c r="AI157" s="30" t="s">
        <v>341</v>
      </c>
      <c r="AJ157" s="30" t="s">
        <v>341</v>
      </c>
      <c r="AK157" s="30" t="s">
        <v>339</v>
      </c>
      <c r="AL157" s="30" t="s">
        <v>341</v>
      </c>
      <c r="AM157" s="30" t="s">
        <v>341</v>
      </c>
      <c r="AN157" s="30" t="s">
        <v>427</v>
      </c>
      <c r="AO157" s="30" t="s">
        <v>516</v>
      </c>
      <c r="AP157" s="30" t="s">
        <v>524</v>
      </c>
      <c r="AQ157" s="30" t="s">
        <v>344</v>
      </c>
      <c r="AR157" s="30" t="s">
        <v>345</v>
      </c>
      <c r="AS157" s="47" t="str">
        <f t="shared" si="2"/>
        <v>1</v>
      </c>
    </row>
    <row r="158" spans="1:45">
      <c r="A158" s="30" t="s">
        <v>330</v>
      </c>
      <c r="B158" s="30" t="s">
        <v>331</v>
      </c>
      <c r="C158" s="30" t="s">
        <v>732</v>
      </c>
      <c r="D158" s="30" t="s">
        <v>526</v>
      </c>
      <c r="E158" s="30" t="s">
        <v>334</v>
      </c>
      <c r="F158" s="30" t="s">
        <v>421</v>
      </c>
      <c r="G158" s="30" t="s">
        <v>644</v>
      </c>
      <c r="H158" s="30" t="s">
        <v>527</v>
      </c>
      <c r="I158" s="30" t="s">
        <v>528</v>
      </c>
      <c r="J158" s="40">
        <v>6830216</v>
      </c>
      <c r="K158" s="40">
        <v>6830216</v>
      </c>
      <c r="L158" s="40">
        <v>3415108</v>
      </c>
      <c r="M158" s="40">
        <v>0</v>
      </c>
      <c r="N158" s="40">
        <v>3036457.23</v>
      </c>
      <c r="O158" s="40">
        <v>0</v>
      </c>
      <c r="P158" s="40">
        <v>323180</v>
      </c>
      <c r="Q158" s="40">
        <v>323180</v>
      </c>
      <c r="R158" s="40">
        <v>323180</v>
      </c>
      <c r="S158" s="40">
        <v>3359637.23</v>
      </c>
      <c r="T158" s="40">
        <v>3359637.23</v>
      </c>
      <c r="U158" s="40">
        <v>55470.77</v>
      </c>
      <c r="V158" s="40">
        <v>3470578.77</v>
      </c>
      <c r="W158" s="40">
        <v>3470578.77</v>
      </c>
      <c r="X158" s="40">
        <v>3470578.77</v>
      </c>
      <c r="Y158" s="40">
        <v>0</v>
      </c>
      <c r="Z158" s="40">
        <v>0</v>
      </c>
      <c r="AA158" s="40">
        <v>0</v>
      </c>
      <c r="AB158" s="40">
        <v>0</v>
      </c>
      <c r="AC158" s="40">
        <v>0</v>
      </c>
      <c r="AD158" s="30" t="s">
        <v>338</v>
      </c>
      <c r="AE158" s="30" t="s">
        <v>424</v>
      </c>
      <c r="AF158" s="30" t="s">
        <v>514</v>
      </c>
      <c r="AG158" s="30" t="s">
        <v>529</v>
      </c>
      <c r="AH158" s="30" t="s">
        <v>341</v>
      </c>
      <c r="AI158" s="30" t="s">
        <v>341</v>
      </c>
      <c r="AJ158" s="30" t="s">
        <v>341</v>
      </c>
      <c r="AK158" s="30" t="s">
        <v>339</v>
      </c>
      <c r="AL158" s="30" t="s">
        <v>530</v>
      </c>
      <c r="AM158" s="30" t="s">
        <v>341</v>
      </c>
      <c r="AN158" s="30" t="s">
        <v>427</v>
      </c>
      <c r="AO158" s="30" t="s">
        <v>516</v>
      </c>
      <c r="AP158" s="30" t="s">
        <v>528</v>
      </c>
      <c r="AQ158" s="30" t="s">
        <v>344</v>
      </c>
      <c r="AR158" s="30" t="s">
        <v>345</v>
      </c>
      <c r="AS158" s="47" t="str">
        <f t="shared" si="2"/>
        <v>1</v>
      </c>
    </row>
    <row r="159" spans="1:45">
      <c r="A159" s="30" t="s">
        <v>330</v>
      </c>
      <c r="B159" s="30" t="s">
        <v>331</v>
      </c>
      <c r="C159" s="30" t="s">
        <v>732</v>
      </c>
      <c r="D159" s="30" t="s">
        <v>685</v>
      </c>
      <c r="E159" s="30" t="s">
        <v>334</v>
      </c>
      <c r="F159" s="30" t="s">
        <v>421</v>
      </c>
      <c r="G159" s="30" t="s">
        <v>644</v>
      </c>
      <c r="H159" s="30" t="s">
        <v>686</v>
      </c>
      <c r="I159" s="30" t="s">
        <v>687</v>
      </c>
      <c r="J159" s="40">
        <v>26210000</v>
      </c>
      <c r="K159" s="40">
        <v>25449800</v>
      </c>
      <c r="L159" s="40">
        <v>12724900</v>
      </c>
      <c r="M159" s="40">
        <v>0</v>
      </c>
      <c r="N159" s="40">
        <v>4027184.4</v>
      </c>
      <c r="O159" s="40">
        <v>0</v>
      </c>
      <c r="P159" s="40">
        <v>0</v>
      </c>
      <c r="Q159" s="40">
        <v>0</v>
      </c>
      <c r="R159" s="40">
        <v>0</v>
      </c>
      <c r="S159" s="40">
        <v>4027184.4</v>
      </c>
      <c r="T159" s="40">
        <v>4027184.4</v>
      </c>
      <c r="U159" s="40">
        <v>8697715.5999999996</v>
      </c>
      <c r="V159" s="40">
        <v>21422615.600000001</v>
      </c>
      <c r="W159" s="40">
        <v>21422615.600000001</v>
      </c>
      <c r="X159" s="40">
        <v>21422615.600000001</v>
      </c>
      <c r="Y159" s="40">
        <v>0</v>
      </c>
      <c r="Z159" s="40">
        <v>0</v>
      </c>
      <c r="AA159" s="40">
        <v>0</v>
      </c>
      <c r="AB159" s="40">
        <v>-760200</v>
      </c>
      <c r="AC159" s="40">
        <v>0</v>
      </c>
      <c r="AD159" s="30" t="s">
        <v>338</v>
      </c>
      <c r="AE159" s="30" t="s">
        <v>424</v>
      </c>
      <c r="AF159" s="30" t="s">
        <v>514</v>
      </c>
      <c r="AG159" s="30" t="s">
        <v>688</v>
      </c>
      <c r="AH159" s="30" t="s">
        <v>341</v>
      </c>
      <c r="AI159" s="30" t="s">
        <v>341</v>
      </c>
      <c r="AJ159" s="30" t="s">
        <v>341</v>
      </c>
      <c r="AK159" s="30" t="s">
        <v>339</v>
      </c>
      <c r="AL159" s="30" t="s">
        <v>689</v>
      </c>
      <c r="AM159" s="30" t="s">
        <v>341</v>
      </c>
      <c r="AN159" s="30" t="s">
        <v>427</v>
      </c>
      <c r="AO159" s="30" t="s">
        <v>516</v>
      </c>
      <c r="AP159" s="30" t="s">
        <v>687</v>
      </c>
      <c r="AQ159" s="30" t="s">
        <v>344</v>
      </c>
      <c r="AR159" s="30" t="s">
        <v>345</v>
      </c>
      <c r="AS159" s="47" t="str">
        <f t="shared" si="2"/>
        <v>1</v>
      </c>
    </row>
    <row r="160" spans="1:45">
      <c r="A160" s="30" t="s">
        <v>330</v>
      </c>
      <c r="B160" s="30" t="s">
        <v>331</v>
      </c>
      <c r="C160" s="30" t="s">
        <v>732</v>
      </c>
      <c r="D160" s="30" t="s">
        <v>531</v>
      </c>
      <c r="E160" s="30" t="s">
        <v>334</v>
      </c>
      <c r="F160" s="30" t="s">
        <v>421</v>
      </c>
      <c r="G160" s="30" t="s">
        <v>644</v>
      </c>
      <c r="H160" s="30" t="s">
        <v>532</v>
      </c>
      <c r="I160" s="30" t="s">
        <v>533</v>
      </c>
      <c r="J160" s="40">
        <v>1212262</v>
      </c>
      <c r="K160" s="40">
        <v>1212262</v>
      </c>
      <c r="L160" s="40">
        <v>778570</v>
      </c>
      <c r="M160" s="40">
        <v>0</v>
      </c>
      <c r="N160" s="40">
        <v>0</v>
      </c>
      <c r="O160" s="40">
        <v>0</v>
      </c>
      <c r="P160" s="40">
        <v>201705</v>
      </c>
      <c r="Q160" s="40">
        <v>201705</v>
      </c>
      <c r="R160" s="40">
        <v>201705</v>
      </c>
      <c r="S160" s="40">
        <v>201705</v>
      </c>
      <c r="T160" s="40">
        <v>201705</v>
      </c>
      <c r="U160" s="40">
        <v>576865</v>
      </c>
      <c r="V160" s="40">
        <v>1010557</v>
      </c>
      <c r="W160" s="40">
        <v>1010557</v>
      </c>
      <c r="X160" s="40">
        <v>1010557</v>
      </c>
      <c r="Y160" s="40">
        <v>0</v>
      </c>
      <c r="Z160" s="40">
        <v>0</v>
      </c>
      <c r="AA160" s="40">
        <v>0</v>
      </c>
      <c r="AB160" s="40">
        <v>0</v>
      </c>
      <c r="AC160" s="40">
        <v>0</v>
      </c>
      <c r="AD160" s="30" t="s">
        <v>338</v>
      </c>
      <c r="AE160" s="30" t="s">
        <v>424</v>
      </c>
      <c r="AF160" s="30" t="s">
        <v>514</v>
      </c>
      <c r="AG160" s="30" t="s">
        <v>534</v>
      </c>
      <c r="AH160" s="30" t="s">
        <v>341</v>
      </c>
      <c r="AI160" s="30" t="s">
        <v>341</v>
      </c>
      <c r="AJ160" s="30" t="s">
        <v>341</v>
      </c>
      <c r="AK160" s="30" t="s">
        <v>339</v>
      </c>
      <c r="AL160" s="30" t="s">
        <v>341</v>
      </c>
      <c r="AM160" s="30" t="s">
        <v>341</v>
      </c>
      <c r="AN160" s="30" t="s">
        <v>427</v>
      </c>
      <c r="AO160" s="30" t="s">
        <v>516</v>
      </c>
      <c r="AP160" s="30" t="s">
        <v>533</v>
      </c>
      <c r="AQ160" s="30" t="s">
        <v>344</v>
      </c>
      <c r="AR160" s="30" t="s">
        <v>345</v>
      </c>
      <c r="AS160" s="47" t="str">
        <f t="shared" si="2"/>
        <v>1</v>
      </c>
    </row>
    <row r="161" spans="1:45">
      <c r="A161" s="30" t="s">
        <v>330</v>
      </c>
      <c r="B161" s="30" t="s">
        <v>331</v>
      </c>
      <c r="C161" s="30" t="s">
        <v>732</v>
      </c>
      <c r="D161" s="30" t="s">
        <v>738</v>
      </c>
      <c r="E161" s="30" t="s">
        <v>334</v>
      </c>
      <c r="F161" s="30" t="s">
        <v>421</v>
      </c>
      <c r="G161" s="30" t="s">
        <v>644</v>
      </c>
      <c r="H161" s="30" t="s">
        <v>739</v>
      </c>
      <c r="I161" s="30" t="s">
        <v>740</v>
      </c>
      <c r="J161" s="40">
        <v>5000</v>
      </c>
      <c r="K161" s="40">
        <v>5000</v>
      </c>
      <c r="L161" s="40">
        <v>2500</v>
      </c>
      <c r="M161" s="40">
        <v>0</v>
      </c>
      <c r="N161" s="40">
        <v>2500</v>
      </c>
      <c r="O161" s="40">
        <v>0</v>
      </c>
      <c r="P161" s="40">
        <v>0</v>
      </c>
      <c r="Q161" s="40">
        <v>0</v>
      </c>
      <c r="R161" s="40">
        <v>0</v>
      </c>
      <c r="S161" s="40">
        <v>2500</v>
      </c>
      <c r="T161" s="40">
        <v>2500</v>
      </c>
      <c r="U161" s="40">
        <v>0</v>
      </c>
      <c r="V161" s="40">
        <v>2500</v>
      </c>
      <c r="W161" s="40">
        <v>2500</v>
      </c>
      <c r="X161" s="40">
        <v>2500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30" t="s">
        <v>338</v>
      </c>
      <c r="AE161" s="30" t="s">
        <v>424</v>
      </c>
      <c r="AF161" s="30" t="s">
        <v>537</v>
      </c>
      <c r="AG161" s="30" t="s">
        <v>741</v>
      </c>
      <c r="AH161" s="30" t="s">
        <v>341</v>
      </c>
      <c r="AI161" s="30" t="s">
        <v>341</v>
      </c>
      <c r="AJ161" s="30" t="s">
        <v>341</v>
      </c>
      <c r="AK161" s="30" t="s">
        <v>339</v>
      </c>
      <c r="AL161" s="30" t="s">
        <v>341</v>
      </c>
      <c r="AM161" s="30" t="s">
        <v>341</v>
      </c>
      <c r="AN161" s="30" t="s">
        <v>427</v>
      </c>
      <c r="AO161" s="30" t="s">
        <v>539</v>
      </c>
      <c r="AP161" s="30" t="s">
        <v>740</v>
      </c>
      <c r="AQ161" s="30" t="s">
        <v>344</v>
      </c>
      <c r="AR161" s="30" t="s">
        <v>345</v>
      </c>
      <c r="AS161" s="47" t="str">
        <f t="shared" si="2"/>
        <v>1</v>
      </c>
    </row>
    <row r="162" spans="1:45">
      <c r="A162" s="30" t="s">
        <v>330</v>
      </c>
      <c r="B162" s="30" t="s">
        <v>331</v>
      </c>
      <c r="C162" s="30" t="s">
        <v>732</v>
      </c>
      <c r="D162" s="30" t="s">
        <v>535</v>
      </c>
      <c r="E162" s="30" t="s">
        <v>334</v>
      </c>
      <c r="F162" s="30" t="s">
        <v>421</v>
      </c>
      <c r="G162" s="30" t="s">
        <v>644</v>
      </c>
      <c r="H162" s="30" t="s">
        <v>536</v>
      </c>
      <c r="I162" s="30" t="s">
        <v>536</v>
      </c>
      <c r="J162" s="40">
        <v>1130000</v>
      </c>
      <c r="K162" s="40">
        <v>1130000</v>
      </c>
      <c r="L162" s="40">
        <v>565000</v>
      </c>
      <c r="M162" s="40">
        <v>0</v>
      </c>
      <c r="N162" s="40">
        <v>565000</v>
      </c>
      <c r="O162" s="40">
        <v>0</v>
      </c>
      <c r="P162" s="40">
        <v>0</v>
      </c>
      <c r="Q162" s="40">
        <v>0</v>
      </c>
      <c r="R162" s="40">
        <v>0</v>
      </c>
      <c r="S162" s="40">
        <v>565000</v>
      </c>
      <c r="T162" s="40">
        <v>565000</v>
      </c>
      <c r="U162" s="40">
        <v>0</v>
      </c>
      <c r="V162" s="40">
        <v>565000</v>
      </c>
      <c r="W162" s="40">
        <v>565000</v>
      </c>
      <c r="X162" s="40">
        <v>565000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30" t="s">
        <v>338</v>
      </c>
      <c r="AE162" s="30" t="s">
        <v>424</v>
      </c>
      <c r="AF162" s="30" t="s">
        <v>537</v>
      </c>
      <c r="AG162" s="30" t="s">
        <v>538</v>
      </c>
      <c r="AH162" s="30" t="s">
        <v>341</v>
      </c>
      <c r="AI162" s="30" t="s">
        <v>341</v>
      </c>
      <c r="AJ162" s="30" t="s">
        <v>341</v>
      </c>
      <c r="AK162" s="30" t="s">
        <v>339</v>
      </c>
      <c r="AL162" s="30" t="s">
        <v>341</v>
      </c>
      <c r="AM162" s="30" t="s">
        <v>341</v>
      </c>
      <c r="AN162" s="30" t="s">
        <v>427</v>
      </c>
      <c r="AO162" s="30" t="s">
        <v>539</v>
      </c>
      <c r="AP162" s="30" t="s">
        <v>536</v>
      </c>
      <c r="AQ162" s="30" t="s">
        <v>344</v>
      </c>
      <c r="AR162" s="30" t="s">
        <v>345</v>
      </c>
      <c r="AS162" s="47" t="str">
        <f t="shared" si="2"/>
        <v>1</v>
      </c>
    </row>
    <row r="163" spans="1:45">
      <c r="A163" s="30" t="s">
        <v>330</v>
      </c>
      <c r="B163" s="30" t="s">
        <v>331</v>
      </c>
      <c r="C163" s="30" t="s">
        <v>732</v>
      </c>
      <c r="D163" s="30" t="s">
        <v>540</v>
      </c>
      <c r="E163" s="30" t="s">
        <v>334</v>
      </c>
      <c r="F163" s="30" t="s">
        <v>421</v>
      </c>
      <c r="G163" s="30" t="s">
        <v>644</v>
      </c>
      <c r="H163" s="30" t="s">
        <v>541</v>
      </c>
      <c r="I163" s="30" t="s">
        <v>542</v>
      </c>
      <c r="J163" s="40">
        <v>7560144</v>
      </c>
      <c r="K163" s="40">
        <v>7560144</v>
      </c>
      <c r="L163" s="40">
        <v>3781072</v>
      </c>
      <c r="M163" s="40">
        <v>0</v>
      </c>
      <c r="N163" s="40">
        <v>625899</v>
      </c>
      <c r="O163" s="40">
        <v>0</v>
      </c>
      <c r="P163" s="40">
        <v>2951623</v>
      </c>
      <c r="Q163" s="40">
        <v>2951623</v>
      </c>
      <c r="R163" s="40">
        <v>524291</v>
      </c>
      <c r="S163" s="40">
        <v>3577522</v>
      </c>
      <c r="T163" s="40">
        <v>3577522</v>
      </c>
      <c r="U163" s="40">
        <v>203550</v>
      </c>
      <c r="V163" s="40">
        <v>3982622</v>
      </c>
      <c r="W163" s="40">
        <v>3982622</v>
      </c>
      <c r="X163" s="40">
        <v>3982622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30" t="s">
        <v>338</v>
      </c>
      <c r="AE163" s="30" t="s">
        <v>543</v>
      </c>
      <c r="AF163" s="30" t="s">
        <v>544</v>
      </c>
      <c r="AG163" s="30" t="s">
        <v>545</v>
      </c>
      <c r="AH163" s="30" t="s">
        <v>341</v>
      </c>
      <c r="AI163" s="30" t="s">
        <v>341</v>
      </c>
      <c r="AJ163" s="30" t="s">
        <v>341</v>
      </c>
      <c r="AK163" s="30" t="s">
        <v>339</v>
      </c>
      <c r="AL163" s="30" t="s">
        <v>341</v>
      </c>
      <c r="AM163" s="30" t="s">
        <v>341</v>
      </c>
      <c r="AN163" s="30" t="s">
        <v>546</v>
      </c>
      <c r="AO163" s="30" t="s">
        <v>547</v>
      </c>
      <c r="AP163" s="30" t="s">
        <v>542</v>
      </c>
      <c r="AQ163" s="30" t="s">
        <v>344</v>
      </c>
      <c r="AR163" s="30" t="s">
        <v>345</v>
      </c>
      <c r="AS163" s="47" t="str">
        <f t="shared" si="2"/>
        <v>2</v>
      </c>
    </row>
    <row r="164" spans="1:45">
      <c r="A164" s="30" t="s">
        <v>330</v>
      </c>
      <c r="B164" s="30" t="s">
        <v>331</v>
      </c>
      <c r="C164" s="30" t="s">
        <v>732</v>
      </c>
      <c r="D164" s="30" t="s">
        <v>690</v>
      </c>
      <c r="E164" s="30" t="s">
        <v>334</v>
      </c>
      <c r="F164" s="30" t="s">
        <v>421</v>
      </c>
      <c r="G164" s="30" t="s">
        <v>644</v>
      </c>
      <c r="H164" s="30" t="s">
        <v>691</v>
      </c>
      <c r="I164" s="30" t="s">
        <v>692</v>
      </c>
      <c r="J164" s="40">
        <v>386586</v>
      </c>
      <c r="K164" s="40">
        <v>86586</v>
      </c>
      <c r="L164" s="40">
        <v>86586</v>
      </c>
      <c r="M164" s="40">
        <v>83466.13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83466.13</v>
      </c>
      <c r="U164" s="40">
        <v>3119.87</v>
      </c>
      <c r="V164" s="40">
        <v>3119.87</v>
      </c>
      <c r="W164" s="40">
        <v>3119.87</v>
      </c>
      <c r="X164" s="40">
        <v>3119.87</v>
      </c>
      <c r="Y164" s="40">
        <v>0</v>
      </c>
      <c r="Z164" s="40">
        <v>0</v>
      </c>
      <c r="AA164" s="40">
        <v>0</v>
      </c>
      <c r="AB164" s="40">
        <v>-300000</v>
      </c>
      <c r="AC164" s="40">
        <v>0</v>
      </c>
      <c r="AD164" s="30" t="s">
        <v>338</v>
      </c>
      <c r="AE164" s="30" t="s">
        <v>543</v>
      </c>
      <c r="AF164" s="30" t="s">
        <v>544</v>
      </c>
      <c r="AG164" s="30" t="s">
        <v>693</v>
      </c>
      <c r="AH164" s="30" t="s">
        <v>341</v>
      </c>
      <c r="AI164" s="30" t="s">
        <v>341</v>
      </c>
      <c r="AJ164" s="30" t="s">
        <v>341</v>
      </c>
      <c r="AK164" s="30" t="s">
        <v>339</v>
      </c>
      <c r="AL164" s="30" t="s">
        <v>341</v>
      </c>
      <c r="AM164" s="30" t="s">
        <v>341</v>
      </c>
      <c r="AN164" s="30" t="s">
        <v>546</v>
      </c>
      <c r="AO164" s="30" t="s">
        <v>547</v>
      </c>
      <c r="AP164" s="30" t="s">
        <v>692</v>
      </c>
      <c r="AQ164" s="30" t="s">
        <v>344</v>
      </c>
      <c r="AR164" s="30" t="s">
        <v>345</v>
      </c>
      <c r="AS164" s="47" t="str">
        <f t="shared" si="2"/>
        <v>2</v>
      </c>
    </row>
    <row r="165" spans="1:45">
      <c r="A165" s="30" t="s">
        <v>330</v>
      </c>
      <c r="B165" s="30" t="s">
        <v>331</v>
      </c>
      <c r="C165" s="30" t="s">
        <v>732</v>
      </c>
      <c r="D165" s="30" t="s">
        <v>548</v>
      </c>
      <c r="E165" s="30" t="s">
        <v>334</v>
      </c>
      <c r="F165" s="30" t="s">
        <v>421</v>
      </c>
      <c r="G165" s="30" t="s">
        <v>644</v>
      </c>
      <c r="H165" s="30" t="s">
        <v>549</v>
      </c>
      <c r="I165" s="30" t="s">
        <v>550</v>
      </c>
      <c r="J165" s="40">
        <v>547000</v>
      </c>
      <c r="K165" s="40">
        <v>547000</v>
      </c>
      <c r="L165" s="40">
        <v>547000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547000</v>
      </c>
      <c r="V165" s="40">
        <v>547000</v>
      </c>
      <c r="W165" s="40">
        <v>547000</v>
      </c>
      <c r="X165" s="40">
        <v>547000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30" t="s">
        <v>338</v>
      </c>
      <c r="AE165" s="30" t="s">
        <v>543</v>
      </c>
      <c r="AF165" s="30" t="s">
        <v>544</v>
      </c>
      <c r="AG165" s="30" t="s">
        <v>551</v>
      </c>
      <c r="AH165" s="30" t="s">
        <v>341</v>
      </c>
      <c r="AI165" s="30" t="s">
        <v>341</v>
      </c>
      <c r="AJ165" s="30" t="s">
        <v>341</v>
      </c>
      <c r="AK165" s="30" t="s">
        <v>339</v>
      </c>
      <c r="AL165" s="30" t="s">
        <v>341</v>
      </c>
      <c r="AM165" s="30" t="s">
        <v>341</v>
      </c>
      <c r="AN165" s="30" t="s">
        <v>546</v>
      </c>
      <c r="AO165" s="30" t="s">
        <v>547</v>
      </c>
      <c r="AP165" s="30" t="s">
        <v>550</v>
      </c>
      <c r="AQ165" s="30" t="s">
        <v>344</v>
      </c>
      <c r="AR165" s="30" t="s">
        <v>345</v>
      </c>
      <c r="AS165" s="47" t="str">
        <f t="shared" si="2"/>
        <v>2</v>
      </c>
    </row>
    <row r="166" spans="1:45">
      <c r="A166" s="30" t="s">
        <v>330</v>
      </c>
      <c r="B166" s="30" t="s">
        <v>331</v>
      </c>
      <c r="C166" s="30" t="s">
        <v>732</v>
      </c>
      <c r="D166" s="30" t="s">
        <v>556</v>
      </c>
      <c r="E166" s="30" t="s">
        <v>334</v>
      </c>
      <c r="F166" s="30" t="s">
        <v>421</v>
      </c>
      <c r="G166" s="30" t="s">
        <v>644</v>
      </c>
      <c r="H166" s="30" t="s">
        <v>557</v>
      </c>
      <c r="I166" s="30" t="s">
        <v>557</v>
      </c>
      <c r="J166" s="40">
        <v>182744</v>
      </c>
      <c r="K166" s="40">
        <v>282702</v>
      </c>
      <c r="L166" s="40">
        <v>282702</v>
      </c>
      <c r="M166" s="40">
        <v>0</v>
      </c>
      <c r="N166" s="40">
        <v>98085.14</v>
      </c>
      <c r="O166" s="40">
        <v>0</v>
      </c>
      <c r="P166" s="40">
        <v>180492.05</v>
      </c>
      <c r="Q166" s="40">
        <v>180492.05</v>
      </c>
      <c r="R166" s="40">
        <v>0</v>
      </c>
      <c r="S166" s="40">
        <v>278577.19</v>
      </c>
      <c r="T166" s="40">
        <v>278577.19</v>
      </c>
      <c r="U166" s="40">
        <v>4124.8100000000004</v>
      </c>
      <c r="V166" s="40">
        <v>4124.8100000000004</v>
      </c>
      <c r="W166" s="40">
        <v>4124.8100000000004</v>
      </c>
      <c r="X166" s="40">
        <v>4124.8100000000004</v>
      </c>
      <c r="Y166" s="40">
        <v>0</v>
      </c>
      <c r="Z166" s="40">
        <v>0</v>
      </c>
      <c r="AA166" s="40">
        <v>0</v>
      </c>
      <c r="AB166" s="40">
        <v>0</v>
      </c>
      <c r="AC166" s="40">
        <v>99958</v>
      </c>
      <c r="AD166" s="30" t="s">
        <v>338</v>
      </c>
      <c r="AE166" s="30" t="s">
        <v>543</v>
      </c>
      <c r="AF166" s="30" t="s">
        <v>338</v>
      </c>
      <c r="AG166" s="30" t="s">
        <v>558</v>
      </c>
      <c r="AH166" s="30" t="s">
        <v>341</v>
      </c>
      <c r="AI166" s="30" t="s">
        <v>341</v>
      </c>
      <c r="AJ166" s="30" t="s">
        <v>341</v>
      </c>
      <c r="AK166" s="30" t="s">
        <v>339</v>
      </c>
      <c r="AL166" s="30" t="s">
        <v>341</v>
      </c>
      <c r="AM166" s="30" t="s">
        <v>341</v>
      </c>
      <c r="AN166" s="30" t="s">
        <v>546</v>
      </c>
      <c r="AO166" s="30" t="s">
        <v>559</v>
      </c>
      <c r="AP166" s="30" t="s">
        <v>557</v>
      </c>
      <c r="AQ166" s="30" t="s">
        <v>344</v>
      </c>
      <c r="AR166" s="30" t="s">
        <v>345</v>
      </c>
      <c r="AS166" s="47" t="str">
        <f t="shared" si="2"/>
        <v>2</v>
      </c>
    </row>
    <row r="167" spans="1:45">
      <c r="A167" s="30" t="s">
        <v>330</v>
      </c>
      <c r="B167" s="30" t="s">
        <v>331</v>
      </c>
      <c r="C167" s="30" t="s">
        <v>732</v>
      </c>
      <c r="D167" s="30" t="s">
        <v>560</v>
      </c>
      <c r="E167" s="30" t="s">
        <v>334</v>
      </c>
      <c r="F167" s="30" t="s">
        <v>421</v>
      </c>
      <c r="G167" s="30" t="s">
        <v>644</v>
      </c>
      <c r="H167" s="30" t="s">
        <v>561</v>
      </c>
      <c r="I167" s="30" t="s">
        <v>562</v>
      </c>
      <c r="J167" s="40">
        <v>7155</v>
      </c>
      <c r="K167" s="40">
        <v>7155</v>
      </c>
      <c r="L167" s="40">
        <v>7155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7155</v>
      </c>
      <c r="V167" s="40">
        <v>7155</v>
      </c>
      <c r="W167" s="40">
        <v>7155</v>
      </c>
      <c r="X167" s="40">
        <v>7155</v>
      </c>
      <c r="Y167" s="40">
        <v>0</v>
      </c>
      <c r="Z167" s="40">
        <v>0</v>
      </c>
      <c r="AA167" s="40">
        <v>0</v>
      </c>
      <c r="AB167" s="40">
        <v>0</v>
      </c>
      <c r="AC167" s="40">
        <v>0</v>
      </c>
      <c r="AD167" s="30" t="s">
        <v>338</v>
      </c>
      <c r="AE167" s="30" t="s">
        <v>543</v>
      </c>
      <c r="AF167" s="30" t="s">
        <v>563</v>
      </c>
      <c r="AG167" s="30" t="s">
        <v>564</v>
      </c>
      <c r="AH167" s="30" t="s">
        <v>341</v>
      </c>
      <c r="AI167" s="30" t="s">
        <v>341</v>
      </c>
      <c r="AJ167" s="30" t="s">
        <v>341</v>
      </c>
      <c r="AK167" s="30" t="s">
        <v>339</v>
      </c>
      <c r="AL167" s="30" t="s">
        <v>341</v>
      </c>
      <c r="AM167" s="30" t="s">
        <v>341</v>
      </c>
      <c r="AN167" s="30" t="s">
        <v>546</v>
      </c>
      <c r="AO167" s="30" t="s">
        <v>565</v>
      </c>
      <c r="AP167" s="30" t="s">
        <v>562</v>
      </c>
      <c r="AQ167" s="30" t="s">
        <v>344</v>
      </c>
      <c r="AR167" s="30" t="s">
        <v>345</v>
      </c>
      <c r="AS167" s="47" t="str">
        <f t="shared" si="2"/>
        <v>2</v>
      </c>
    </row>
    <row r="168" spans="1:45">
      <c r="A168" s="30" t="s">
        <v>330</v>
      </c>
      <c r="B168" s="30" t="s">
        <v>331</v>
      </c>
      <c r="C168" s="30" t="s">
        <v>732</v>
      </c>
      <c r="D168" s="30" t="s">
        <v>570</v>
      </c>
      <c r="E168" s="30" t="s">
        <v>334</v>
      </c>
      <c r="F168" s="30" t="s">
        <v>421</v>
      </c>
      <c r="G168" s="30" t="s">
        <v>644</v>
      </c>
      <c r="H168" s="30" t="s">
        <v>571</v>
      </c>
      <c r="I168" s="30" t="s">
        <v>572</v>
      </c>
      <c r="J168" s="40">
        <v>163870</v>
      </c>
      <c r="K168" s="40">
        <v>163870</v>
      </c>
      <c r="L168" s="40">
        <v>163870</v>
      </c>
      <c r="M168" s="40">
        <v>0</v>
      </c>
      <c r="N168" s="40">
        <v>0</v>
      </c>
      <c r="O168" s="40">
        <v>0</v>
      </c>
      <c r="P168" s="40">
        <v>162586.1</v>
      </c>
      <c r="Q168" s="40">
        <v>162586.1</v>
      </c>
      <c r="R168" s="40">
        <v>0</v>
      </c>
      <c r="S168" s="40">
        <v>162586.1</v>
      </c>
      <c r="T168" s="40">
        <v>162586.1</v>
      </c>
      <c r="U168" s="40">
        <v>1283.9000000000001</v>
      </c>
      <c r="V168" s="40">
        <v>1283.9000000000001</v>
      </c>
      <c r="W168" s="40">
        <v>1283.9000000000001</v>
      </c>
      <c r="X168" s="40">
        <v>1283.9000000000001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30" t="s">
        <v>338</v>
      </c>
      <c r="AE168" s="30" t="s">
        <v>543</v>
      </c>
      <c r="AF168" s="30" t="s">
        <v>563</v>
      </c>
      <c r="AG168" s="30" t="s">
        <v>573</v>
      </c>
      <c r="AH168" s="30" t="s">
        <v>341</v>
      </c>
      <c r="AI168" s="30" t="s">
        <v>341</v>
      </c>
      <c r="AJ168" s="30" t="s">
        <v>341</v>
      </c>
      <c r="AK168" s="30" t="s">
        <v>339</v>
      </c>
      <c r="AL168" s="30" t="s">
        <v>341</v>
      </c>
      <c r="AM168" s="30" t="s">
        <v>341</v>
      </c>
      <c r="AN168" s="30" t="s">
        <v>546</v>
      </c>
      <c r="AO168" s="30" t="s">
        <v>565</v>
      </c>
      <c r="AP168" s="30" t="s">
        <v>572</v>
      </c>
      <c r="AQ168" s="30" t="s">
        <v>344</v>
      </c>
      <c r="AR168" s="30" t="s">
        <v>345</v>
      </c>
      <c r="AS168" s="47" t="str">
        <f t="shared" si="2"/>
        <v>2</v>
      </c>
    </row>
    <row r="169" spans="1:45">
      <c r="A169" s="30" t="s">
        <v>330</v>
      </c>
      <c r="B169" s="30" t="s">
        <v>331</v>
      </c>
      <c r="C169" s="30" t="s">
        <v>732</v>
      </c>
      <c r="D169" s="30" t="s">
        <v>574</v>
      </c>
      <c r="E169" s="30" t="s">
        <v>334</v>
      </c>
      <c r="F169" s="30" t="s">
        <v>421</v>
      </c>
      <c r="G169" s="30" t="s">
        <v>644</v>
      </c>
      <c r="H169" s="30" t="s">
        <v>575</v>
      </c>
      <c r="I169" s="30" t="s">
        <v>576</v>
      </c>
      <c r="J169" s="40">
        <v>181994</v>
      </c>
      <c r="K169" s="40">
        <v>181994</v>
      </c>
      <c r="L169" s="40">
        <v>181994</v>
      </c>
      <c r="M169" s="40">
        <v>0</v>
      </c>
      <c r="N169" s="40">
        <v>25.17</v>
      </c>
      <c r="O169" s="40">
        <v>0</v>
      </c>
      <c r="P169" s="40">
        <v>181509.33</v>
      </c>
      <c r="Q169" s="40">
        <v>0</v>
      </c>
      <c r="R169" s="40">
        <v>0</v>
      </c>
      <c r="S169" s="40">
        <v>181534.5</v>
      </c>
      <c r="T169" s="40">
        <v>181534.5</v>
      </c>
      <c r="U169" s="40">
        <v>459.5</v>
      </c>
      <c r="V169" s="40">
        <v>459.5</v>
      </c>
      <c r="W169" s="40">
        <v>459.5</v>
      </c>
      <c r="X169" s="40">
        <v>459.5</v>
      </c>
      <c r="Y169" s="40">
        <v>0</v>
      </c>
      <c r="Z169" s="40">
        <v>0</v>
      </c>
      <c r="AA169" s="40">
        <v>0</v>
      </c>
      <c r="AB169" s="40">
        <v>0</v>
      </c>
      <c r="AC169" s="40">
        <v>0</v>
      </c>
      <c r="AD169" s="30" t="s">
        <v>338</v>
      </c>
      <c r="AE169" s="30" t="s">
        <v>543</v>
      </c>
      <c r="AF169" s="30" t="s">
        <v>563</v>
      </c>
      <c r="AG169" s="30" t="s">
        <v>577</v>
      </c>
      <c r="AH169" s="30" t="s">
        <v>341</v>
      </c>
      <c r="AI169" s="30" t="s">
        <v>341</v>
      </c>
      <c r="AJ169" s="30" t="s">
        <v>341</v>
      </c>
      <c r="AK169" s="30" t="s">
        <v>339</v>
      </c>
      <c r="AL169" s="30" t="s">
        <v>341</v>
      </c>
      <c r="AM169" s="30" t="s">
        <v>341</v>
      </c>
      <c r="AN169" s="30" t="s">
        <v>546</v>
      </c>
      <c r="AO169" s="30" t="s">
        <v>565</v>
      </c>
      <c r="AP169" s="30" t="s">
        <v>576</v>
      </c>
      <c r="AQ169" s="30" t="s">
        <v>344</v>
      </c>
      <c r="AR169" s="30" t="s">
        <v>345</v>
      </c>
      <c r="AS169" s="47" t="str">
        <f t="shared" si="2"/>
        <v>2</v>
      </c>
    </row>
    <row r="170" spans="1:45">
      <c r="A170" s="30" t="s">
        <v>330</v>
      </c>
      <c r="B170" s="30" t="s">
        <v>331</v>
      </c>
      <c r="C170" s="30" t="s">
        <v>732</v>
      </c>
      <c r="D170" s="30" t="s">
        <v>578</v>
      </c>
      <c r="E170" s="30" t="s">
        <v>334</v>
      </c>
      <c r="F170" s="30" t="s">
        <v>421</v>
      </c>
      <c r="G170" s="30" t="s">
        <v>644</v>
      </c>
      <c r="H170" s="30" t="s">
        <v>579</v>
      </c>
      <c r="I170" s="30" t="s">
        <v>580</v>
      </c>
      <c r="J170" s="40">
        <v>88500</v>
      </c>
      <c r="K170" s="40">
        <v>88500</v>
      </c>
      <c r="L170" s="40">
        <v>88500</v>
      </c>
      <c r="M170" s="40">
        <v>0</v>
      </c>
      <c r="N170" s="40">
        <v>0</v>
      </c>
      <c r="O170" s="40">
        <v>0</v>
      </c>
      <c r="P170" s="40">
        <v>83174.78</v>
      </c>
      <c r="Q170" s="40">
        <v>83174.78</v>
      </c>
      <c r="R170" s="40">
        <v>83174.78</v>
      </c>
      <c r="S170" s="40">
        <v>83174.78</v>
      </c>
      <c r="T170" s="40">
        <v>83174.78</v>
      </c>
      <c r="U170" s="40">
        <v>5325.22</v>
      </c>
      <c r="V170" s="40">
        <v>5325.22</v>
      </c>
      <c r="W170" s="40">
        <v>5325.22</v>
      </c>
      <c r="X170" s="40">
        <v>5325.22</v>
      </c>
      <c r="Y170" s="40">
        <v>0</v>
      </c>
      <c r="Z170" s="40">
        <v>0</v>
      </c>
      <c r="AA170" s="40">
        <v>0</v>
      </c>
      <c r="AB170" s="40">
        <v>0</v>
      </c>
      <c r="AC170" s="40">
        <v>0</v>
      </c>
      <c r="AD170" s="30" t="s">
        <v>338</v>
      </c>
      <c r="AE170" s="30" t="s">
        <v>543</v>
      </c>
      <c r="AF170" s="30" t="s">
        <v>563</v>
      </c>
      <c r="AG170" s="30" t="s">
        <v>581</v>
      </c>
      <c r="AH170" s="30" t="s">
        <v>341</v>
      </c>
      <c r="AI170" s="30" t="s">
        <v>341</v>
      </c>
      <c r="AJ170" s="30" t="s">
        <v>341</v>
      </c>
      <c r="AK170" s="30" t="s">
        <v>339</v>
      </c>
      <c r="AL170" s="30" t="s">
        <v>582</v>
      </c>
      <c r="AM170" s="30" t="s">
        <v>341</v>
      </c>
      <c r="AN170" s="30" t="s">
        <v>546</v>
      </c>
      <c r="AO170" s="30" t="s">
        <v>565</v>
      </c>
      <c r="AP170" s="30" t="s">
        <v>580</v>
      </c>
      <c r="AQ170" s="30" t="s">
        <v>344</v>
      </c>
      <c r="AR170" s="30" t="s">
        <v>345</v>
      </c>
      <c r="AS170" s="47" t="str">
        <f t="shared" si="2"/>
        <v>2</v>
      </c>
    </row>
    <row r="171" spans="1:45">
      <c r="A171" s="30" t="s">
        <v>330</v>
      </c>
      <c r="B171" s="30" t="s">
        <v>331</v>
      </c>
      <c r="C171" s="30" t="s">
        <v>732</v>
      </c>
      <c r="D171" s="30" t="s">
        <v>589</v>
      </c>
      <c r="E171" s="30" t="s">
        <v>334</v>
      </c>
      <c r="F171" s="30" t="s">
        <v>421</v>
      </c>
      <c r="G171" s="30" t="s">
        <v>644</v>
      </c>
      <c r="H171" s="30" t="s">
        <v>590</v>
      </c>
      <c r="I171" s="30" t="s">
        <v>591</v>
      </c>
      <c r="J171" s="40">
        <v>165447</v>
      </c>
      <c r="K171" s="40">
        <v>465447</v>
      </c>
      <c r="L171" s="40">
        <v>165447</v>
      </c>
      <c r="M171" s="40">
        <v>0</v>
      </c>
      <c r="N171" s="40">
        <v>0</v>
      </c>
      <c r="O171" s="40">
        <v>0</v>
      </c>
      <c r="P171" s="40">
        <v>164381.1</v>
      </c>
      <c r="Q171" s="40">
        <v>164381.1</v>
      </c>
      <c r="R171" s="40">
        <v>0</v>
      </c>
      <c r="S171" s="40">
        <v>164381.1</v>
      </c>
      <c r="T171" s="40">
        <v>164381.1</v>
      </c>
      <c r="U171" s="40">
        <v>1065.9000000000001</v>
      </c>
      <c r="V171" s="40">
        <v>301065.90000000002</v>
      </c>
      <c r="W171" s="40">
        <v>301065.90000000002</v>
      </c>
      <c r="X171" s="40">
        <v>301065.90000000002</v>
      </c>
      <c r="Y171" s="40">
        <v>0</v>
      </c>
      <c r="Z171" s="40">
        <v>0</v>
      </c>
      <c r="AA171" s="40">
        <v>0</v>
      </c>
      <c r="AB171" s="40">
        <v>0</v>
      </c>
      <c r="AC171" s="40">
        <v>300000</v>
      </c>
      <c r="AD171" s="30" t="s">
        <v>338</v>
      </c>
      <c r="AE171" s="30" t="s">
        <v>543</v>
      </c>
      <c r="AF171" s="30" t="s">
        <v>586</v>
      </c>
      <c r="AG171" s="30" t="s">
        <v>592</v>
      </c>
      <c r="AH171" s="30" t="s">
        <v>341</v>
      </c>
      <c r="AI171" s="30" t="s">
        <v>341</v>
      </c>
      <c r="AJ171" s="30" t="s">
        <v>341</v>
      </c>
      <c r="AK171" s="30" t="s">
        <v>339</v>
      </c>
      <c r="AL171" s="30" t="s">
        <v>341</v>
      </c>
      <c r="AM171" s="30" t="s">
        <v>341</v>
      </c>
      <c r="AN171" s="30" t="s">
        <v>546</v>
      </c>
      <c r="AO171" s="30" t="s">
        <v>588</v>
      </c>
      <c r="AP171" s="30" t="s">
        <v>591</v>
      </c>
      <c r="AQ171" s="30" t="s">
        <v>344</v>
      </c>
      <c r="AR171" s="30" t="s">
        <v>345</v>
      </c>
      <c r="AS171" s="47" t="str">
        <f t="shared" si="2"/>
        <v>2</v>
      </c>
    </row>
    <row r="172" spans="1:45">
      <c r="A172" s="30" t="s">
        <v>330</v>
      </c>
      <c r="B172" s="30" t="s">
        <v>331</v>
      </c>
      <c r="C172" s="30" t="s">
        <v>732</v>
      </c>
      <c r="D172" s="30" t="s">
        <v>593</v>
      </c>
      <c r="E172" s="30" t="s">
        <v>334</v>
      </c>
      <c r="F172" s="30" t="s">
        <v>421</v>
      </c>
      <c r="G172" s="30" t="s">
        <v>644</v>
      </c>
      <c r="H172" s="30" t="s">
        <v>594</v>
      </c>
      <c r="I172" s="30" t="s">
        <v>595</v>
      </c>
      <c r="J172" s="40">
        <v>305316</v>
      </c>
      <c r="K172" s="40">
        <v>305316</v>
      </c>
      <c r="L172" s="40">
        <v>305316</v>
      </c>
      <c r="M172" s="40">
        <v>0</v>
      </c>
      <c r="N172" s="40">
        <v>0</v>
      </c>
      <c r="O172" s="40">
        <v>0</v>
      </c>
      <c r="P172" s="40">
        <v>241522.03</v>
      </c>
      <c r="Q172" s="40">
        <v>241522.03</v>
      </c>
      <c r="R172" s="40">
        <v>0</v>
      </c>
      <c r="S172" s="40">
        <v>241522.03</v>
      </c>
      <c r="T172" s="40">
        <v>241522.03</v>
      </c>
      <c r="U172" s="40">
        <v>63793.97</v>
      </c>
      <c r="V172" s="40">
        <v>63793.97</v>
      </c>
      <c r="W172" s="40">
        <v>63793.97</v>
      </c>
      <c r="X172" s="40">
        <v>63793.97</v>
      </c>
      <c r="Y172" s="40">
        <v>0</v>
      </c>
      <c r="Z172" s="40">
        <v>0</v>
      </c>
      <c r="AA172" s="40">
        <v>0</v>
      </c>
      <c r="AB172" s="40">
        <v>0</v>
      </c>
      <c r="AC172" s="40">
        <v>0</v>
      </c>
      <c r="AD172" s="30" t="s">
        <v>338</v>
      </c>
      <c r="AE172" s="30" t="s">
        <v>543</v>
      </c>
      <c r="AF172" s="30" t="s">
        <v>596</v>
      </c>
      <c r="AG172" s="30" t="s">
        <v>597</v>
      </c>
      <c r="AH172" s="30" t="s">
        <v>341</v>
      </c>
      <c r="AI172" s="30" t="s">
        <v>341</v>
      </c>
      <c r="AJ172" s="30" t="s">
        <v>341</v>
      </c>
      <c r="AK172" s="30" t="s">
        <v>339</v>
      </c>
      <c r="AL172" s="30" t="s">
        <v>341</v>
      </c>
      <c r="AM172" s="30" t="s">
        <v>341</v>
      </c>
      <c r="AN172" s="30" t="s">
        <v>546</v>
      </c>
      <c r="AO172" s="30" t="s">
        <v>598</v>
      </c>
      <c r="AP172" s="30" t="s">
        <v>595</v>
      </c>
      <c r="AQ172" s="30" t="s">
        <v>344</v>
      </c>
      <c r="AR172" s="30" t="s">
        <v>345</v>
      </c>
      <c r="AS172" s="47" t="str">
        <f t="shared" si="2"/>
        <v>2</v>
      </c>
    </row>
    <row r="173" spans="1:45">
      <c r="A173" s="30" t="s">
        <v>330</v>
      </c>
      <c r="B173" s="30" t="s">
        <v>331</v>
      </c>
      <c r="C173" s="30" t="s">
        <v>732</v>
      </c>
      <c r="D173" s="30" t="s">
        <v>698</v>
      </c>
      <c r="E173" s="30" t="s">
        <v>334</v>
      </c>
      <c r="F173" s="30" t="s">
        <v>421</v>
      </c>
      <c r="G173" s="30" t="s">
        <v>644</v>
      </c>
      <c r="H173" s="30" t="s">
        <v>699</v>
      </c>
      <c r="I173" s="30" t="s">
        <v>700</v>
      </c>
      <c r="J173" s="40">
        <v>816818</v>
      </c>
      <c r="K173" s="40">
        <v>116860</v>
      </c>
      <c r="L173" s="40">
        <v>116860</v>
      </c>
      <c r="M173" s="40">
        <v>0</v>
      </c>
      <c r="N173" s="40">
        <v>0</v>
      </c>
      <c r="O173" s="40">
        <v>0</v>
      </c>
      <c r="P173" s="40">
        <v>116450</v>
      </c>
      <c r="Q173" s="40">
        <v>116450</v>
      </c>
      <c r="R173" s="40">
        <v>116450</v>
      </c>
      <c r="S173" s="40">
        <v>116450</v>
      </c>
      <c r="T173" s="40">
        <v>116450</v>
      </c>
      <c r="U173" s="40">
        <v>410</v>
      </c>
      <c r="V173" s="40">
        <v>410</v>
      </c>
      <c r="W173" s="40">
        <v>410</v>
      </c>
      <c r="X173" s="40">
        <v>410</v>
      </c>
      <c r="Y173" s="40">
        <v>0</v>
      </c>
      <c r="Z173" s="40">
        <v>0</v>
      </c>
      <c r="AA173" s="40">
        <v>0</v>
      </c>
      <c r="AB173" s="40">
        <v>-699958</v>
      </c>
      <c r="AC173" s="40">
        <v>0</v>
      </c>
      <c r="AD173" s="30" t="s">
        <v>338</v>
      </c>
      <c r="AE173" s="30" t="s">
        <v>543</v>
      </c>
      <c r="AF173" s="30" t="s">
        <v>596</v>
      </c>
      <c r="AG173" s="30" t="s">
        <v>701</v>
      </c>
      <c r="AH173" s="30" t="s">
        <v>341</v>
      </c>
      <c r="AI173" s="30" t="s">
        <v>341</v>
      </c>
      <c r="AJ173" s="30" t="s">
        <v>341</v>
      </c>
      <c r="AK173" s="30" t="s">
        <v>339</v>
      </c>
      <c r="AL173" s="30" t="s">
        <v>702</v>
      </c>
      <c r="AM173" s="30" t="s">
        <v>341</v>
      </c>
      <c r="AN173" s="30" t="s">
        <v>546</v>
      </c>
      <c r="AO173" s="30" t="s">
        <v>598</v>
      </c>
      <c r="AP173" s="30" t="s">
        <v>700</v>
      </c>
      <c r="AQ173" s="30" t="s">
        <v>344</v>
      </c>
      <c r="AR173" s="30" t="s">
        <v>345</v>
      </c>
      <c r="AS173" s="47" t="str">
        <f t="shared" si="2"/>
        <v>2</v>
      </c>
    </row>
    <row r="174" spans="1:45">
      <c r="A174" s="30" t="s">
        <v>330</v>
      </c>
      <c r="B174" s="30" t="s">
        <v>331</v>
      </c>
      <c r="C174" s="30" t="s">
        <v>732</v>
      </c>
      <c r="D174" s="30" t="s">
        <v>599</v>
      </c>
      <c r="E174" s="30" t="s">
        <v>334</v>
      </c>
      <c r="F174" s="30" t="s">
        <v>421</v>
      </c>
      <c r="G174" s="30" t="s">
        <v>644</v>
      </c>
      <c r="H174" s="30" t="s">
        <v>600</v>
      </c>
      <c r="I174" s="30" t="s">
        <v>601</v>
      </c>
      <c r="J174" s="40">
        <v>503201</v>
      </c>
      <c r="K174" s="40">
        <v>503201</v>
      </c>
      <c r="L174" s="40">
        <v>503200.5</v>
      </c>
      <c r="M174" s="40">
        <v>0</v>
      </c>
      <c r="N174" s="40">
        <v>0</v>
      </c>
      <c r="O174" s="40">
        <v>0</v>
      </c>
      <c r="P174" s="40">
        <v>450133.33</v>
      </c>
      <c r="Q174" s="40">
        <v>450133.33</v>
      </c>
      <c r="R174" s="40">
        <v>29120.77</v>
      </c>
      <c r="S174" s="40">
        <v>450133.33</v>
      </c>
      <c r="T174" s="40">
        <v>450133.33</v>
      </c>
      <c r="U174" s="40">
        <v>53067.17</v>
      </c>
      <c r="V174" s="40">
        <v>53067.67</v>
      </c>
      <c r="W174" s="40">
        <v>53067.67</v>
      </c>
      <c r="X174" s="40">
        <v>53067.67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30" t="s">
        <v>338</v>
      </c>
      <c r="AE174" s="30" t="s">
        <v>543</v>
      </c>
      <c r="AF174" s="30" t="s">
        <v>596</v>
      </c>
      <c r="AG174" s="30" t="s">
        <v>602</v>
      </c>
      <c r="AH174" s="30" t="s">
        <v>341</v>
      </c>
      <c r="AI174" s="30" t="s">
        <v>341</v>
      </c>
      <c r="AJ174" s="30" t="s">
        <v>341</v>
      </c>
      <c r="AK174" s="30" t="s">
        <v>339</v>
      </c>
      <c r="AL174" s="30" t="s">
        <v>341</v>
      </c>
      <c r="AM174" s="30" t="s">
        <v>341</v>
      </c>
      <c r="AN174" s="30" t="s">
        <v>546</v>
      </c>
      <c r="AO174" s="30" t="s">
        <v>598</v>
      </c>
      <c r="AP174" s="30" t="s">
        <v>601</v>
      </c>
      <c r="AQ174" s="30" t="s">
        <v>344</v>
      </c>
      <c r="AR174" s="30" t="s">
        <v>345</v>
      </c>
      <c r="AS174" s="47" t="str">
        <f t="shared" si="2"/>
        <v>2</v>
      </c>
    </row>
    <row r="175" spans="1:45">
      <c r="A175" s="30" t="s">
        <v>330</v>
      </c>
      <c r="B175" s="30" t="s">
        <v>331</v>
      </c>
      <c r="C175" s="30" t="s">
        <v>732</v>
      </c>
      <c r="D175" s="30" t="s">
        <v>603</v>
      </c>
      <c r="E175" s="30" t="s">
        <v>334</v>
      </c>
      <c r="F175" s="30" t="s">
        <v>421</v>
      </c>
      <c r="G175" s="30" t="s">
        <v>644</v>
      </c>
      <c r="H175" s="30" t="s">
        <v>604</v>
      </c>
      <c r="I175" s="30" t="s">
        <v>604</v>
      </c>
      <c r="J175" s="40">
        <v>9000000</v>
      </c>
      <c r="K175" s="40">
        <v>9000000</v>
      </c>
      <c r="L175" s="40">
        <v>4500000</v>
      </c>
      <c r="M175" s="40">
        <v>0</v>
      </c>
      <c r="N175" s="40">
        <v>4421746.5</v>
      </c>
      <c r="O175" s="40">
        <v>0</v>
      </c>
      <c r="P175" s="40">
        <v>0</v>
      </c>
      <c r="Q175" s="40">
        <v>0</v>
      </c>
      <c r="R175" s="40">
        <v>0</v>
      </c>
      <c r="S175" s="40">
        <v>4421746.5</v>
      </c>
      <c r="T175" s="40">
        <v>4421746.5</v>
      </c>
      <c r="U175" s="40">
        <v>78253.5</v>
      </c>
      <c r="V175" s="40">
        <v>4578253.5</v>
      </c>
      <c r="W175" s="40">
        <v>4578253.5</v>
      </c>
      <c r="X175" s="40">
        <v>4578253.5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30" t="s">
        <v>338</v>
      </c>
      <c r="AE175" s="30" t="s">
        <v>543</v>
      </c>
      <c r="AF175" s="30" t="s">
        <v>596</v>
      </c>
      <c r="AG175" s="30" t="s">
        <v>605</v>
      </c>
      <c r="AH175" s="30" t="s">
        <v>341</v>
      </c>
      <c r="AI175" s="30" t="s">
        <v>341</v>
      </c>
      <c r="AJ175" s="30" t="s">
        <v>341</v>
      </c>
      <c r="AK175" s="30" t="s">
        <v>339</v>
      </c>
      <c r="AL175" s="30" t="s">
        <v>341</v>
      </c>
      <c r="AM175" s="30" t="s">
        <v>341</v>
      </c>
      <c r="AN175" s="30" t="s">
        <v>546</v>
      </c>
      <c r="AO175" s="30" t="s">
        <v>598</v>
      </c>
      <c r="AP175" s="30" t="s">
        <v>604</v>
      </c>
      <c r="AQ175" s="30" t="s">
        <v>344</v>
      </c>
      <c r="AR175" s="30" t="s">
        <v>345</v>
      </c>
      <c r="AS175" s="47" t="str">
        <f t="shared" si="2"/>
        <v>2</v>
      </c>
    </row>
    <row r="176" spans="1:45">
      <c r="A176" s="30" t="s">
        <v>330</v>
      </c>
      <c r="B176" s="30" t="s">
        <v>331</v>
      </c>
      <c r="C176" s="30" t="s">
        <v>732</v>
      </c>
      <c r="D176" s="30" t="s">
        <v>606</v>
      </c>
      <c r="E176" s="30" t="s">
        <v>334</v>
      </c>
      <c r="F176" s="30" t="s">
        <v>421</v>
      </c>
      <c r="G176" s="30" t="s">
        <v>644</v>
      </c>
      <c r="H176" s="30" t="s">
        <v>607</v>
      </c>
      <c r="I176" s="30" t="s">
        <v>608</v>
      </c>
      <c r="J176" s="40">
        <v>533811</v>
      </c>
      <c r="K176" s="40">
        <v>1133811</v>
      </c>
      <c r="L176" s="40">
        <v>533810.5</v>
      </c>
      <c r="M176" s="40">
        <v>0</v>
      </c>
      <c r="N176" s="40">
        <v>0</v>
      </c>
      <c r="O176" s="40">
        <v>0</v>
      </c>
      <c r="P176" s="40">
        <v>533429.06000000006</v>
      </c>
      <c r="Q176" s="40">
        <v>533429.06000000006</v>
      </c>
      <c r="R176" s="40">
        <v>133816.85999999999</v>
      </c>
      <c r="S176" s="40">
        <v>533429.06000000006</v>
      </c>
      <c r="T176" s="40">
        <v>533429.06000000006</v>
      </c>
      <c r="U176" s="40">
        <v>381.44</v>
      </c>
      <c r="V176" s="40">
        <v>600381.93999999994</v>
      </c>
      <c r="W176" s="40">
        <v>600381.93999999994</v>
      </c>
      <c r="X176" s="40">
        <v>600381.93999999994</v>
      </c>
      <c r="Y176" s="40">
        <v>0</v>
      </c>
      <c r="Z176" s="40">
        <v>0</v>
      </c>
      <c r="AA176" s="40">
        <v>0</v>
      </c>
      <c r="AB176" s="40">
        <v>0</v>
      </c>
      <c r="AC176" s="40">
        <v>600000</v>
      </c>
      <c r="AD176" s="30" t="s">
        <v>338</v>
      </c>
      <c r="AE176" s="30" t="s">
        <v>543</v>
      </c>
      <c r="AF176" s="30" t="s">
        <v>596</v>
      </c>
      <c r="AG176" s="30" t="s">
        <v>609</v>
      </c>
      <c r="AH176" s="30" t="s">
        <v>341</v>
      </c>
      <c r="AI176" s="30" t="s">
        <v>341</v>
      </c>
      <c r="AJ176" s="30" t="s">
        <v>341</v>
      </c>
      <c r="AK176" s="30" t="s">
        <v>339</v>
      </c>
      <c r="AL176" s="30" t="s">
        <v>341</v>
      </c>
      <c r="AM176" s="30" t="s">
        <v>341</v>
      </c>
      <c r="AN176" s="30" t="s">
        <v>546</v>
      </c>
      <c r="AO176" s="30" t="s">
        <v>598</v>
      </c>
      <c r="AP176" s="30" t="s">
        <v>608</v>
      </c>
      <c r="AQ176" s="30" t="s">
        <v>344</v>
      </c>
      <c r="AR176" s="30" t="s">
        <v>345</v>
      </c>
      <c r="AS176" s="47" t="str">
        <f t="shared" si="2"/>
        <v>2</v>
      </c>
    </row>
    <row r="177" spans="1:45">
      <c r="A177" s="30" t="s">
        <v>330</v>
      </c>
      <c r="B177" s="30" t="s">
        <v>331</v>
      </c>
      <c r="C177" s="30" t="s">
        <v>732</v>
      </c>
      <c r="D177" s="30" t="s">
        <v>610</v>
      </c>
      <c r="E177" s="30" t="s">
        <v>334</v>
      </c>
      <c r="F177" s="30" t="s">
        <v>421</v>
      </c>
      <c r="G177" s="30" t="s">
        <v>644</v>
      </c>
      <c r="H177" s="30" t="s">
        <v>611</v>
      </c>
      <c r="I177" s="30" t="s">
        <v>612</v>
      </c>
      <c r="J177" s="40">
        <v>63839100</v>
      </c>
      <c r="K177" s="40">
        <v>63839100</v>
      </c>
      <c r="L177" s="40">
        <v>62718100</v>
      </c>
      <c r="M177" s="40">
        <v>0</v>
      </c>
      <c r="N177" s="40">
        <v>44034837.149999999</v>
      </c>
      <c r="O177" s="40">
        <v>0</v>
      </c>
      <c r="P177" s="40">
        <v>4519816.9400000004</v>
      </c>
      <c r="Q177" s="40">
        <v>4519816.9400000004</v>
      </c>
      <c r="R177" s="40">
        <v>3083713.5</v>
      </c>
      <c r="S177" s="40">
        <v>48554654.090000004</v>
      </c>
      <c r="T177" s="40">
        <v>48554654.090000004</v>
      </c>
      <c r="U177" s="40">
        <v>14163445.91</v>
      </c>
      <c r="V177" s="40">
        <v>15284445.91</v>
      </c>
      <c r="W177" s="40">
        <v>15284445.91</v>
      </c>
      <c r="X177" s="40">
        <v>15284445.91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30" t="s">
        <v>338</v>
      </c>
      <c r="AE177" s="30" t="s">
        <v>543</v>
      </c>
      <c r="AF177" s="30" t="s">
        <v>596</v>
      </c>
      <c r="AG177" s="30" t="s">
        <v>613</v>
      </c>
      <c r="AH177" s="30" t="s">
        <v>341</v>
      </c>
      <c r="AI177" s="30" t="s">
        <v>341</v>
      </c>
      <c r="AJ177" s="30" t="s">
        <v>341</v>
      </c>
      <c r="AK177" s="30" t="s">
        <v>339</v>
      </c>
      <c r="AL177" s="30" t="s">
        <v>341</v>
      </c>
      <c r="AM177" s="30" t="s">
        <v>341</v>
      </c>
      <c r="AN177" s="30" t="s">
        <v>546</v>
      </c>
      <c r="AO177" s="30" t="s">
        <v>598</v>
      </c>
      <c r="AP177" s="30" t="s">
        <v>612</v>
      </c>
      <c r="AQ177" s="30" t="s">
        <v>344</v>
      </c>
      <c r="AR177" s="30" t="s">
        <v>345</v>
      </c>
      <c r="AS177" s="47" t="str">
        <f t="shared" si="2"/>
        <v>2</v>
      </c>
    </row>
    <row r="178" spans="1:45">
      <c r="A178" s="30" t="s">
        <v>330</v>
      </c>
      <c r="B178" s="30" t="s">
        <v>331</v>
      </c>
      <c r="C178" s="30" t="s">
        <v>732</v>
      </c>
      <c r="D178" s="30" t="s">
        <v>629</v>
      </c>
      <c r="E178" s="30" t="s">
        <v>619</v>
      </c>
      <c r="F178" s="30" t="s">
        <v>620</v>
      </c>
      <c r="G178" s="30" t="s">
        <v>644</v>
      </c>
      <c r="H178" s="30" t="s">
        <v>630</v>
      </c>
      <c r="I178" s="30" t="s">
        <v>631</v>
      </c>
      <c r="J178" s="40">
        <v>26436971</v>
      </c>
      <c r="K178" s="40">
        <v>26436971</v>
      </c>
      <c r="L178" s="40">
        <v>25908231.600000001</v>
      </c>
      <c r="M178" s="40">
        <v>2084025</v>
      </c>
      <c r="N178" s="40">
        <v>3379996.28</v>
      </c>
      <c r="O178" s="40">
        <v>0</v>
      </c>
      <c r="P178" s="40">
        <v>20288053.079999998</v>
      </c>
      <c r="Q178" s="40">
        <v>13467511.359999999</v>
      </c>
      <c r="R178" s="40">
        <v>13467511.359999999</v>
      </c>
      <c r="S178" s="40">
        <v>23668049.359999999</v>
      </c>
      <c r="T178" s="40">
        <v>25752074.359999999</v>
      </c>
      <c r="U178" s="40">
        <v>156157.24</v>
      </c>
      <c r="V178" s="40">
        <v>684896.64</v>
      </c>
      <c r="W178" s="40">
        <v>684896.64</v>
      </c>
      <c r="X178" s="40">
        <v>684896.64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30" t="s">
        <v>338</v>
      </c>
      <c r="AE178" s="30" t="s">
        <v>623</v>
      </c>
      <c r="AF178" s="30" t="s">
        <v>624</v>
      </c>
      <c r="AG178" s="30" t="s">
        <v>632</v>
      </c>
      <c r="AH178" s="30" t="s">
        <v>341</v>
      </c>
      <c r="AI178" s="30" t="s">
        <v>341</v>
      </c>
      <c r="AJ178" s="30" t="s">
        <v>341</v>
      </c>
      <c r="AK178" s="30" t="s">
        <v>339</v>
      </c>
      <c r="AL178" s="30" t="s">
        <v>341</v>
      </c>
      <c r="AM178" s="30" t="s">
        <v>341</v>
      </c>
      <c r="AN178" s="30" t="s">
        <v>626</v>
      </c>
      <c r="AO178" s="30" t="s">
        <v>627</v>
      </c>
      <c r="AP178" s="30" t="s">
        <v>631</v>
      </c>
      <c r="AQ178" s="30" t="s">
        <v>344</v>
      </c>
      <c r="AR178" s="30" t="s">
        <v>628</v>
      </c>
      <c r="AS178" s="47" t="str">
        <f t="shared" si="2"/>
        <v>5</v>
      </c>
    </row>
    <row r="179" spans="1:45">
      <c r="A179" s="30" t="s">
        <v>330</v>
      </c>
      <c r="B179" s="30" t="s">
        <v>331</v>
      </c>
      <c r="C179" s="30" t="s">
        <v>732</v>
      </c>
      <c r="D179" s="30" t="s">
        <v>633</v>
      </c>
      <c r="E179" s="30" t="s">
        <v>619</v>
      </c>
      <c r="F179" s="30" t="s">
        <v>620</v>
      </c>
      <c r="G179" s="30" t="s">
        <v>644</v>
      </c>
      <c r="H179" s="30" t="s">
        <v>634</v>
      </c>
      <c r="I179" s="30" t="s">
        <v>635</v>
      </c>
      <c r="J179" s="40">
        <v>72774629</v>
      </c>
      <c r="K179" s="40">
        <v>72774629</v>
      </c>
      <c r="L179" s="40">
        <v>72774629</v>
      </c>
      <c r="M179" s="40">
        <v>71926764.950000003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71926764.950000003</v>
      </c>
      <c r="U179" s="40">
        <v>847864.05</v>
      </c>
      <c r="V179" s="40">
        <v>847864.05</v>
      </c>
      <c r="W179" s="40">
        <v>847864.05</v>
      </c>
      <c r="X179" s="40">
        <v>847864.05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30" t="s">
        <v>338</v>
      </c>
      <c r="AE179" s="30" t="s">
        <v>623</v>
      </c>
      <c r="AF179" s="30" t="s">
        <v>624</v>
      </c>
      <c r="AG179" s="30" t="s">
        <v>636</v>
      </c>
      <c r="AH179" s="30" t="s">
        <v>341</v>
      </c>
      <c r="AI179" s="30" t="s">
        <v>341</v>
      </c>
      <c r="AJ179" s="30" t="s">
        <v>341</v>
      </c>
      <c r="AK179" s="30" t="s">
        <v>339</v>
      </c>
      <c r="AL179" s="30" t="s">
        <v>341</v>
      </c>
      <c r="AM179" s="30" t="s">
        <v>341</v>
      </c>
      <c r="AN179" s="30" t="s">
        <v>626</v>
      </c>
      <c r="AO179" s="30" t="s">
        <v>627</v>
      </c>
      <c r="AP179" s="30" t="s">
        <v>635</v>
      </c>
      <c r="AQ179" s="30" t="s">
        <v>344</v>
      </c>
      <c r="AR179" s="30" t="s">
        <v>628</v>
      </c>
      <c r="AS179" s="47" t="str">
        <f t="shared" si="2"/>
        <v>5</v>
      </c>
    </row>
    <row r="180" spans="1:45">
      <c r="A180" s="30" t="s">
        <v>330</v>
      </c>
      <c r="B180" s="30" t="s">
        <v>331</v>
      </c>
      <c r="C180" s="30" t="s">
        <v>732</v>
      </c>
      <c r="D180" s="30" t="s">
        <v>706</v>
      </c>
      <c r="E180" s="30" t="s">
        <v>619</v>
      </c>
      <c r="F180" s="30" t="s">
        <v>620</v>
      </c>
      <c r="G180" s="30" t="s">
        <v>644</v>
      </c>
      <c r="H180" s="30" t="s">
        <v>707</v>
      </c>
      <c r="I180" s="30" t="s">
        <v>708</v>
      </c>
      <c r="J180" s="40">
        <v>50788400</v>
      </c>
      <c r="K180" s="40">
        <v>50788400</v>
      </c>
      <c r="L180" s="40">
        <v>50788400</v>
      </c>
      <c r="M180" s="40">
        <v>1575394.02</v>
      </c>
      <c r="N180" s="40">
        <v>31158250.199999999</v>
      </c>
      <c r="O180" s="40">
        <v>0</v>
      </c>
      <c r="P180" s="40">
        <v>0</v>
      </c>
      <c r="Q180" s="40">
        <v>0</v>
      </c>
      <c r="R180" s="40">
        <v>0</v>
      </c>
      <c r="S180" s="40">
        <v>31158250.199999999</v>
      </c>
      <c r="T180" s="40">
        <v>32733644.219999999</v>
      </c>
      <c r="U180" s="40">
        <v>18054755.780000001</v>
      </c>
      <c r="V180" s="40">
        <v>18054755.780000001</v>
      </c>
      <c r="W180" s="40">
        <v>18054755.780000001</v>
      </c>
      <c r="X180" s="40">
        <v>18054755.780000001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30" t="s">
        <v>338</v>
      </c>
      <c r="AE180" s="30" t="s">
        <v>623</v>
      </c>
      <c r="AF180" s="30" t="s">
        <v>624</v>
      </c>
      <c r="AG180" s="30" t="s">
        <v>709</v>
      </c>
      <c r="AH180" s="30" t="s">
        <v>341</v>
      </c>
      <c r="AI180" s="30" t="s">
        <v>341</v>
      </c>
      <c r="AJ180" s="30" t="s">
        <v>341</v>
      </c>
      <c r="AK180" s="30" t="s">
        <v>339</v>
      </c>
      <c r="AL180" s="30" t="s">
        <v>341</v>
      </c>
      <c r="AM180" s="30" t="s">
        <v>341</v>
      </c>
      <c r="AN180" s="30" t="s">
        <v>626</v>
      </c>
      <c r="AO180" s="30" t="s">
        <v>627</v>
      </c>
      <c r="AP180" s="30" t="s">
        <v>708</v>
      </c>
      <c r="AQ180" s="30" t="s">
        <v>344</v>
      </c>
      <c r="AR180" s="30" t="s">
        <v>628</v>
      </c>
      <c r="AS180" s="47" t="str">
        <f t="shared" si="2"/>
        <v>5</v>
      </c>
    </row>
    <row r="181" spans="1:45">
      <c r="A181" s="30" t="s">
        <v>330</v>
      </c>
      <c r="B181" s="30" t="s">
        <v>331</v>
      </c>
      <c r="C181" s="30" t="s">
        <v>732</v>
      </c>
      <c r="D181" s="30" t="s">
        <v>637</v>
      </c>
      <c r="E181" s="30" t="s">
        <v>619</v>
      </c>
      <c r="F181" s="30" t="s">
        <v>638</v>
      </c>
      <c r="G181" s="30" t="s">
        <v>644</v>
      </c>
      <c r="H181" s="30" t="s">
        <v>639</v>
      </c>
      <c r="I181" s="30" t="s">
        <v>639</v>
      </c>
      <c r="J181" s="40">
        <v>2000000</v>
      </c>
      <c r="K181" s="40">
        <v>2000000</v>
      </c>
      <c r="L181" s="40">
        <v>2000000</v>
      </c>
      <c r="M181" s="40">
        <v>0</v>
      </c>
      <c r="N181" s="40">
        <v>0</v>
      </c>
      <c r="O181" s="40">
        <v>0</v>
      </c>
      <c r="P181" s="40">
        <v>1943600</v>
      </c>
      <c r="Q181" s="40">
        <v>1943600</v>
      </c>
      <c r="R181" s="40">
        <v>0</v>
      </c>
      <c r="S181" s="40">
        <v>1943600</v>
      </c>
      <c r="T181" s="40">
        <v>1943600</v>
      </c>
      <c r="U181" s="40">
        <v>56400</v>
      </c>
      <c r="V181" s="40">
        <v>56400</v>
      </c>
      <c r="W181" s="40">
        <v>56400</v>
      </c>
      <c r="X181" s="40">
        <v>56400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30" t="s">
        <v>338</v>
      </c>
      <c r="AE181" s="30" t="s">
        <v>623</v>
      </c>
      <c r="AF181" s="30" t="s">
        <v>640</v>
      </c>
      <c r="AG181" s="30" t="s">
        <v>641</v>
      </c>
      <c r="AH181" s="30" t="s">
        <v>341</v>
      </c>
      <c r="AI181" s="30" t="s">
        <v>341</v>
      </c>
      <c r="AJ181" s="30" t="s">
        <v>341</v>
      </c>
      <c r="AK181" s="30" t="s">
        <v>339</v>
      </c>
      <c r="AL181" s="30" t="s">
        <v>341</v>
      </c>
      <c r="AM181" s="30" t="s">
        <v>341</v>
      </c>
      <c r="AN181" s="30" t="s">
        <v>626</v>
      </c>
      <c r="AO181" s="30" t="s">
        <v>642</v>
      </c>
      <c r="AP181" s="30" t="s">
        <v>639</v>
      </c>
      <c r="AQ181" s="30" t="s">
        <v>344</v>
      </c>
      <c r="AR181" s="30" t="s">
        <v>628</v>
      </c>
      <c r="AS181" s="47" t="str">
        <f t="shared" si="2"/>
        <v>5</v>
      </c>
    </row>
    <row r="182" spans="1:45">
      <c r="A182" s="30" t="s">
        <v>330</v>
      </c>
      <c r="B182" s="30" t="s">
        <v>331</v>
      </c>
      <c r="C182" s="30" t="s">
        <v>732</v>
      </c>
      <c r="D182" s="30" t="s">
        <v>742</v>
      </c>
      <c r="E182" s="30" t="s">
        <v>334</v>
      </c>
      <c r="F182" s="30" t="s">
        <v>644</v>
      </c>
      <c r="G182" s="30" t="s">
        <v>644</v>
      </c>
      <c r="H182" s="30" t="s">
        <v>645</v>
      </c>
      <c r="I182" s="30" t="s">
        <v>646</v>
      </c>
      <c r="J182" s="40">
        <v>14358556</v>
      </c>
      <c r="K182" s="40">
        <v>14358556</v>
      </c>
      <c r="L182" s="40">
        <v>14358556</v>
      </c>
      <c r="M182" s="40">
        <v>0</v>
      </c>
      <c r="N182" s="40">
        <v>7273716.4199999999</v>
      </c>
      <c r="O182" s="40">
        <v>0</v>
      </c>
      <c r="P182" s="40">
        <v>5758924.5800000001</v>
      </c>
      <c r="Q182" s="40">
        <v>5758924.5800000001</v>
      </c>
      <c r="R182" s="40">
        <v>825426.62</v>
      </c>
      <c r="S182" s="40">
        <v>13032641</v>
      </c>
      <c r="T182" s="40">
        <v>13032641</v>
      </c>
      <c r="U182" s="40">
        <v>1325915</v>
      </c>
      <c r="V182" s="40">
        <v>1325915</v>
      </c>
      <c r="W182" s="40">
        <v>1325915</v>
      </c>
      <c r="X182" s="40">
        <v>1325915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30" t="s">
        <v>338</v>
      </c>
      <c r="AE182" s="30" t="s">
        <v>647</v>
      </c>
      <c r="AF182" s="30" t="s">
        <v>648</v>
      </c>
      <c r="AG182" s="30" t="s">
        <v>649</v>
      </c>
      <c r="AH182" s="30" t="s">
        <v>378</v>
      </c>
      <c r="AI182" s="30" t="s">
        <v>341</v>
      </c>
      <c r="AJ182" s="30" t="s">
        <v>341</v>
      </c>
      <c r="AK182" s="30" t="s">
        <v>339</v>
      </c>
      <c r="AL182" s="30" t="s">
        <v>650</v>
      </c>
      <c r="AM182" s="30" t="s">
        <v>396</v>
      </c>
      <c r="AN182" s="30" t="s">
        <v>651</v>
      </c>
      <c r="AO182" s="30" t="s">
        <v>652</v>
      </c>
      <c r="AP182" s="30" t="s">
        <v>653</v>
      </c>
      <c r="AQ182" s="30" t="s">
        <v>344</v>
      </c>
      <c r="AR182" s="30" t="s">
        <v>345</v>
      </c>
      <c r="AS182" s="47" t="str">
        <f t="shared" si="2"/>
        <v>6</v>
      </c>
    </row>
    <row r="183" spans="1:45">
      <c r="A183" s="30" t="s">
        <v>330</v>
      </c>
      <c r="B183" s="30" t="s">
        <v>331</v>
      </c>
      <c r="C183" s="30" t="s">
        <v>732</v>
      </c>
      <c r="D183" s="30" t="s">
        <v>743</v>
      </c>
      <c r="E183" s="30" t="s">
        <v>334</v>
      </c>
      <c r="F183" s="30" t="s">
        <v>644</v>
      </c>
      <c r="G183" s="30" t="s">
        <v>644</v>
      </c>
      <c r="H183" s="30" t="s">
        <v>655</v>
      </c>
      <c r="I183" s="30" t="s">
        <v>656</v>
      </c>
      <c r="J183" s="40">
        <v>2286394</v>
      </c>
      <c r="K183" s="40">
        <v>2286394</v>
      </c>
      <c r="L183" s="40">
        <v>2286394</v>
      </c>
      <c r="M183" s="40">
        <v>0</v>
      </c>
      <c r="N183" s="40">
        <v>1130141.03</v>
      </c>
      <c r="O183" s="40">
        <v>0</v>
      </c>
      <c r="P183" s="40">
        <v>945438.97</v>
      </c>
      <c r="Q183" s="40">
        <v>945438.97</v>
      </c>
      <c r="R183" s="40">
        <v>131437.35999999999</v>
      </c>
      <c r="S183" s="40">
        <v>2075580</v>
      </c>
      <c r="T183" s="40">
        <v>2075580</v>
      </c>
      <c r="U183" s="40">
        <v>210814</v>
      </c>
      <c r="V183" s="40">
        <v>210814</v>
      </c>
      <c r="W183" s="40">
        <v>210814</v>
      </c>
      <c r="X183" s="40">
        <v>210814</v>
      </c>
      <c r="Y183" s="40">
        <v>0</v>
      </c>
      <c r="Z183" s="40">
        <v>0</v>
      </c>
      <c r="AA183" s="40">
        <v>0</v>
      </c>
      <c r="AB183" s="40">
        <v>0</v>
      </c>
      <c r="AC183" s="40">
        <v>0</v>
      </c>
      <c r="AD183" s="30" t="s">
        <v>338</v>
      </c>
      <c r="AE183" s="30" t="s">
        <v>647</v>
      </c>
      <c r="AF183" s="30" t="s">
        <v>648</v>
      </c>
      <c r="AG183" s="30" t="s">
        <v>649</v>
      </c>
      <c r="AH183" s="30" t="s">
        <v>338</v>
      </c>
      <c r="AI183" s="30" t="s">
        <v>341</v>
      </c>
      <c r="AJ183" s="30" t="s">
        <v>341</v>
      </c>
      <c r="AK183" s="30" t="s">
        <v>339</v>
      </c>
      <c r="AL183" s="30" t="s">
        <v>657</v>
      </c>
      <c r="AM183" s="30" t="s">
        <v>380</v>
      </c>
      <c r="AN183" s="30" t="s">
        <v>651</v>
      </c>
      <c r="AO183" s="30" t="s">
        <v>652</v>
      </c>
      <c r="AP183" s="30" t="s">
        <v>653</v>
      </c>
      <c r="AQ183" s="30" t="s">
        <v>344</v>
      </c>
      <c r="AR183" s="30" t="s">
        <v>345</v>
      </c>
      <c r="AS183" s="47" t="str">
        <f t="shared" si="2"/>
        <v>6</v>
      </c>
    </row>
    <row r="184" spans="1:45">
      <c r="A184" s="30" t="s">
        <v>330</v>
      </c>
      <c r="B184" s="30" t="s">
        <v>331</v>
      </c>
      <c r="C184" s="30" t="s">
        <v>732</v>
      </c>
      <c r="D184" s="30" t="s">
        <v>664</v>
      </c>
      <c r="E184" s="30" t="s">
        <v>334</v>
      </c>
      <c r="F184" s="30" t="s">
        <v>659</v>
      </c>
      <c r="G184" s="30" t="s">
        <v>644</v>
      </c>
      <c r="H184" s="30" t="s">
        <v>665</v>
      </c>
      <c r="I184" s="30" t="s">
        <v>665</v>
      </c>
      <c r="J184" s="40">
        <v>4000000</v>
      </c>
      <c r="K184" s="40">
        <v>4000000</v>
      </c>
      <c r="L184" s="40">
        <v>4000000</v>
      </c>
      <c r="M184" s="40">
        <v>0</v>
      </c>
      <c r="N184" s="40">
        <v>0</v>
      </c>
      <c r="O184" s="40">
        <v>0</v>
      </c>
      <c r="P184" s="40">
        <v>3146381</v>
      </c>
      <c r="Q184" s="40">
        <v>3146381</v>
      </c>
      <c r="R184" s="40">
        <v>635859</v>
      </c>
      <c r="S184" s="40">
        <v>3146381</v>
      </c>
      <c r="T184" s="40">
        <v>3146381</v>
      </c>
      <c r="U184" s="40">
        <v>853619</v>
      </c>
      <c r="V184" s="40">
        <v>853619</v>
      </c>
      <c r="W184" s="40">
        <v>853619</v>
      </c>
      <c r="X184" s="40">
        <v>853619</v>
      </c>
      <c r="Y184" s="40">
        <v>0</v>
      </c>
      <c r="Z184" s="40">
        <v>0</v>
      </c>
      <c r="AA184" s="40">
        <v>0</v>
      </c>
      <c r="AB184" s="40">
        <v>0</v>
      </c>
      <c r="AC184" s="40">
        <v>0</v>
      </c>
      <c r="AD184" s="30" t="s">
        <v>338</v>
      </c>
      <c r="AE184" s="30" t="s">
        <v>647</v>
      </c>
      <c r="AF184" s="30" t="s">
        <v>661</v>
      </c>
      <c r="AG184" s="30" t="s">
        <v>666</v>
      </c>
      <c r="AH184" s="30" t="s">
        <v>341</v>
      </c>
      <c r="AI184" s="30" t="s">
        <v>341</v>
      </c>
      <c r="AJ184" s="30" t="s">
        <v>341</v>
      </c>
      <c r="AK184" s="30" t="s">
        <v>339</v>
      </c>
      <c r="AL184" s="30" t="s">
        <v>341</v>
      </c>
      <c r="AM184" s="30" t="s">
        <v>341</v>
      </c>
      <c r="AN184" s="30" t="s">
        <v>651</v>
      </c>
      <c r="AO184" s="30" t="s">
        <v>663</v>
      </c>
      <c r="AP184" s="30" t="s">
        <v>665</v>
      </c>
      <c r="AQ184" s="30" t="s">
        <v>344</v>
      </c>
      <c r="AR184" s="30" t="s">
        <v>345</v>
      </c>
      <c r="AS184" s="47" t="str">
        <f t="shared" si="2"/>
        <v>6</v>
      </c>
    </row>
    <row r="185" spans="1:45">
      <c r="A185" s="30" t="s">
        <v>330</v>
      </c>
      <c r="B185" s="30" t="s">
        <v>331</v>
      </c>
      <c r="C185" s="30" t="s">
        <v>732</v>
      </c>
      <c r="D185" s="30" t="s">
        <v>719</v>
      </c>
      <c r="E185" s="30" t="s">
        <v>334</v>
      </c>
      <c r="F185" s="30" t="s">
        <v>659</v>
      </c>
      <c r="G185" s="30" t="s">
        <v>644</v>
      </c>
      <c r="H185" s="30" t="s">
        <v>720</v>
      </c>
      <c r="I185" s="30" t="s">
        <v>720</v>
      </c>
      <c r="J185" s="40">
        <v>50000</v>
      </c>
      <c r="K185" s="40">
        <v>50000</v>
      </c>
      <c r="L185" s="40">
        <v>25000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25000</v>
      </c>
      <c r="V185" s="40">
        <v>50000</v>
      </c>
      <c r="W185" s="40">
        <v>50000</v>
      </c>
      <c r="X185" s="40">
        <v>50000</v>
      </c>
      <c r="Y185" s="40">
        <v>0</v>
      </c>
      <c r="Z185" s="40">
        <v>0</v>
      </c>
      <c r="AA185" s="40">
        <v>0</v>
      </c>
      <c r="AB185" s="40">
        <v>0</v>
      </c>
      <c r="AC185" s="40">
        <v>0</v>
      </c>
      <c r="AD185" s="30" t="s">
        <v>338</v>
      </c>
      <c r="AE185" s="30" t="s">
        <v>647</v>
      </c>
      <c r="AF185" s="30" t="s">
        <v>721</v>
      </c>
      <c r="AG185" s="30" t="s">
        <v>722</v>
      </c>
      <c r="AH185" s="30" t="s">
        <v>341</v>
      </c>
      <c r="AI185" s="30" t="s">
        <v>341</v>
      </c>
      <c r="AJ185" s="30" t="s">
        <v>341</v>
      </c>
      <c r="AK185" s="30" t="s">
        <v>339</v>
      </c>
      <c r="AL185" s="30" t="s">
        <v>341</v>
      </c>
      <c r="AM185" s="30" t="s">
        <v>341</v>
      </c>
      <c r="AN185" s="30" t="s">
        <v>651</v>
      </c>
      <c r="AO185" s="30" t="s">
        <v>723</v>
      </c>
      <c r="AP185" s="30" t="s">
        <v>720</v>
      </c>
      <c r="AQ185" s="30" t="s">
        <v>344</v>
      </c>
      <c r="AR185" s="30" t="s">
        <v>345</v>
      </c>
      <c r="AS185" s="47" t="str">
        <f t="shared" si="2"/>
        <v>6</v>
      </c>
    </row>
    <row r="186" spans="1:45">
      <c r="A186" s="30" t="s">
        <v>330</v>
      </c>
      <c r="B186" s="30" t="s">
        <v>331</v>
      </c>
      <c r="C186" s="30" t="s">
        <v>744</v>
      </c>
      <c r="D186" s="30" t="s">
        <v>333</v>
      </c>
      <c r="E186" s="30" t="s">
        <v>334</v>
      </c>
      <c r="F186" s="30" t="s">
        <v>335</v>
      </c>
      <c r="G186" s="30" t="s">
        <v>745</v>
      </c>
      <c r="H186" s="30" t="s">
        <v>336</v>
      </c>
      <c r="I186" s="30" t="s">
        <v>337</v>
      </c>
      <c r="J186" s="40">
        <v>926498808</v>
      </c>
      <c r="K186" s="40">
        <v>926498808</v>
      </c>
      <c r="L186" s="40">
        <v>918062311</v>
      </c>
      <c r="M186" s="40">
        <v>0</v>
      </c>
      <c r="N186" s="40">
        <v>0</v>
      </c>
      <c r="O186" s="40">
        <v>0</v>
      </c>
      <c r="P186" s="40">
        <v>398827823.54000002</v>
      </c>
      <c r="Q186" s="40">
        <v>398827823.54000002</v>
      </c>
      <c r="R186" s="40">
        <v>62419442.469999999</v>
      </c>
      <c r="S186" s="40">
        <v>398827823.54000002</v>
      </c>
      <c r="T186" s="40">
        <v>398827823.54000002</v>
      </c>
      <c r="U186" s="40">
        <v>519234487.45999998</v>
      </c>
      <c r="V186" s="40">
        <v>527670984.45999998</v>
      </c>
      <c r="W186" s="40">
        <v>527670984.45999998</v>
      </c>
      <c r="X186" s="40">
        <v>527670984.45999998</v>
      </c>
      <c r="Y186" s="40">
        <v>0</v>
      </c>
      <c r="Z186" s="40">
        <v>0</v>
      </c>
      <c r="AA186" s="40">
        <v>0</v>
      </c>
      <c r="AB186" s="40">
        <v>0</v>
      </c>
      <c r="AC186" s="40">
        <v>0</v>
      </c>
      <c r="AD186" s="30" t="s">
        <v>338</v>
      </c>
      <c r="AE186" s="30" t="s">
        <v>339</v>
      </c>
      <c r="AF186" s="30" t="s">
        <v>334</v>
      </c>
      <c r="AG186" s="30" t="s">
        <v>340</v>
      </c>
      <c r="AH186" s="30" t="s">
        <v>341</v>
      </c>
      <c r="AI186" s="30" t="s">
        <v>341</v>
      </c>
      <c r="AJ186" s="30" t="s">
        <v>341</v>
      </c>
      <c r="AK186" s="30" t="s">
        <v>339</v>
      </c>
      <c r="AL186" s="30" t="s">
        <v>341</v>
      </c>
      <c r="AM186" s="30" t="s">
        <v>341</v>
      </c>
      <c r="AN186" s="30" t="s">
        <v>342</v>
      </c>
      <c r="AO186" s="30" t="s">
        <v>343</v>
      </c>
      <c r="AP186" s="30" t="s">
        <v>337</v>
      </c>
      <c r="AQ186" s="30" t="s">
        <v>344</v>
      </c>
      <c r="AR186" s="30" t="s">
        <v>345</v>
      </c>
      <c r="AS186" s="47" t="str">
        <f t="shared" si="2"/>
        <v>0</v>
      </c>
    </row>
    <row r="187" spans="1:45">
      <c r="A187" s="30" t="s">
        <v>330</v>
      </c>
      <c r="B187" s="30" t="s">
        <v>331</v>
      </c>
      <c r="C187" s="30" t="s">
        <v>744</v>
      </c>
      <c r="D187" s="30" t="s">
        <v>346</v>
      </c>
      <c r="E187" s="30" t="s">
        <v>334</v>
      </c>
      <c r="F187" s="30" t="s">
        <v>335</v>
      </c>
      <c r="G187" s="30" t="s">
        <v>745</v>
      </c>
      <c r="H187" s="30" t="s">
        <v>347</v>
      </c>
      <c r="I187" s="30" t="s">
        <v>348</v>
      </c>
      <c r="J187" s="40">
        <v>10000000</v>
      </c>
      <c r="K187" s="40">
        <v>10000000</v>
      </c>
      <c r="L187" s="40">
        <v>10000000</v>
      </c>
      <c r="M187" s="40">
        <v>0</v>
      </c>
      <c r="N187" s="40">
        <v>0</v>
      </c>
      <c r="O187" s="40">
        <v>0</v>
      </c>
      <c r="P187" s="40">
        <v>71298.61</v>
      </c>
      <c r="Q187" s="40">
        <v>71298.61</v>
      </c>
      <c r="R187" s="40">
        <v>71298.61</v>
      </c>
      <c r="S187" s="40">
        <v>71298.61</v>
      </c>
      <c r="T187" s="40">
        <v>71298.61</v>
      </c>
      <c r="U187" s="40">
        <v>9928701.3900000006</v>
      </c>
      <c r="V187" s="40">
        <v>9928701.3900000006</v>
      </c>
      <c r="W187" s="40">
        <v>9928701.3900000006</v>
      </c>
      <c r="X187" s="40">
        <v>9928701.3900000006</v>
      </c>
      <c r="Y187" s="40">
        <v>0</v>
      </c>
      <c r="Z187" s="40">
        <v>0</v>
      </c>
      <c r="AA187" s="40">
        <v>0</v>
      </c>
      <c r="AB187" s="40">
        <v>0</v>
      </c>
      <c r="AC187" s="40">
        <v>0</v>
      </c>
      <c r="AD187" s="30" t="s">
        <v>338</v>
      </c>
      <c r="AE187" s="30" t="s">
        <v>339</v>
      </c>
      <c r="AF187" s="30" t="s">
        <v>349</v>
      </c>
      <c r="AG187" s="30" t="s">
        <v>350</v>
      </c>
      <c r="AH187" s="30" t="s">
        <v>341</v>
      </c>
      <c r="AI187" s="30" t="s">
        <v>341</v>
      </c>
      <c r="AJ187" s="30" t="s">
        <v>341</v>
      </c>
      <c r="AK187" s="30" t="s">
        <v>339</v>
      </c>
      <c r="AL187" s="30" t="s">
        <v>341</v>
      </c>
      <c r="AM187" s="30" t="s">
        <v>341</v>
      </c>
      <c r="AN187" s="30" t="s">
        <v>342</v>
      </c>
      <c r="AO187" s="30" t="s">
        <v>351</v>
      </c>
      <c r="AP187" s="30" t="s">
        <v>348</v>
      </c>
      <c r="AQ187" s="30" t="s">
        <v>344</v>
      </c>
      <c r="AR187" s="30" t="s">
        <v>345</v>
      </c>
      <c r="AS187" s="47" t="str">
        <f t="shared" si="2"/>
        <v>0</v>
      </c>
    </row>
    <row r="188" spans="1:45">
      <c r="A188" s="30" t="s">
        <v>330</v>
      </c>
      <c r="B188" s="30" t="s">
        <v>331</v>
      </c>
      <c r="C188" s="30" t="s">
        <v>744</v>
      </c>
      <c r="D188" s="30" t="s">
        <v>352</v>
      </c>
      <c r="E188" s="30" t="s">
        <v>334</v>
      </c>
      <c r="F188" s="30" t="s">
        <v>335</v>
      </c>
      <c r="G188" s="30" t="s">
        <v>745</v>
      </c>
      <c r="H188" s="30" t="s">
        <v>353</v>
      </c>
      <c r="I188" s="30" t="s">
        <v>354</v>
      </c>
      <c r="J188" s="40">
        <v>369927504</v>
      </c>
      <c r="K188" s="40">
        <v>369927504</v>
      </c>
      <c r="L188" s="40">
        <v>369927504</v>
      </c>
      <c r="M188" s="40">
        <v>0</v>
      </c>
      <c r="N188" s="40">
        <v>0</v>
      </c>
      <c r="O188" s="40">
        <v>0</v>
      </c>
      <c r="P188" s="40">
        <v>139486052.00999999</v>
      </c>
      <c r="Q188" s="40">
        <v>139486052.00999999</v>
      </c>
      <c r="R188" s="40">
        <v>26606488.82</v>
      </c>
      <c r="S188" s="40">
        <v>139486052.00999999</v>
      </c>
      <c r="T188" s="40">
        <v>139486052.00999999</v>
      </c>
      <c r="U188" s="40">
        <v>230441451.99000001</v>
      </c>
      <c r="V188" s="40">
        <v>230441451.99000001</v>
      </c>
      <c r="W188" s="40">
        <v>230441451.99000001</v>
      </c>
      <c r="X188" s="40">
        <v>230441451.99000001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30" t="s">
        <v>338</v>
      </c>
      <c r="AE188" s="30" t="s">
        <v>339</v>
      </c>
      <c r="AF188" s="30" t="s">
        <v>355</v>
      </c>
      <c r="AG188" s="30" t="s">
        <v>356</v>
      </c>
      <c r="AH188" s="30" t="s">
        <v>341</v>
      </c>
      <c r="AI188" s="30" t="s">
        <v>341</v>
      </c>
      <c r="AJ188" s="30" t="s">
        <v>341</v>
      </c>
      <c r="AK188" s="30" t="s">
        <v>339</v>
      </c>
      <c r="AL188" s="30" t="s">
        <v>341</v>
      </c>
      <c r="AM188" s="30" t="s">
        <v>341</v>
      </c>
      <c r="AN188" s="30" t="s">
        <v>342</v>
      </c>
      <c r="AO188" s="30" t="s">
        <v>357</v>
      </c>
      <c r="AP188" s="30" t="s">
        <v>354</v>
      </c>
      <c r="AQ188" s="30" t="s">
        <v>344</v>
      </c>
      <c r="AR188" s="30" t="s">
        <v>345</v>
      </c>
      <c r="AS188" s="47" t="str">
        <f t="shared" si="2"/>
        <v>0</v>
      </c>
    </row>
    <row r="189" spans="1:45">
      <c r="A189" s="30" t="s">
        <v>330</v>
      </c>
      <c r="B189" s="30" t="s">
        <v>331</v>
      </c>
      <c r="C189" s="30" t="s">
        <v>744</v>
      </c>
      <c r="D189" s="30" t="s">
        <v>358</v>
      </c>
      <c r="E189" s="30" t="s">
        <v>334</v>
      </c>
      <c r="F189" s="30" t="s">
        <v>335</v>
      </c>
      <c r="G189" s="30" t="s">
        <v>745</v>
      </c>
      <c r="H189" s="30" t="s">
        <v>359</v>
      </c>
      <c r="I189" s="30" t="s">
        <v>360</v>
      </c>
      <c r="J189" s="40">
        <v>539398315</v>
      </c>
      <c r="K189" s="40">
        <v>539398315</v>
      </c>
      <c r="L189" s="40">
        <v>539398315</v>
      </c>
      <c r="M189" s="40">
        <v>0</v>
      </c>
      <c r="N189" s="40">
        <v>0</v>
      </c>
      <c r="O189" s="40">
        <v>0</v>
      </c>
      <c r="P189" s="40">
        <v>221633713.75</v>
      </c>
      <c r="Q189" s="40">
        <v>221633713.75</v>
      </c>
      <c r="R189" s="40">
        <v>36560204.130000003</v>
      </c>
      <c r="S189" s="40">
        <v>221633713.75</v>
      </c>
      <c r="T189" s="40">
        <v>221633713.75</v>
      </c>
      <c r="U189" s="40">
        <v>317764601.25</v>
      </c>
      <c r="V189" s="40">
        <v>317764601.25</v>
      </c>
      <c r="W189" s="40">
        <v>317764601.25</v>
      </c>
      <c r="X189" s="40">
        <v>317764601.25</v>
      </c>
      <c r="Y189" s="40">
        <v>0</v>
      </c>
      <c r="Z189" s="40">
        <v>0</v>
      </c>
      <c r="AA189" s="40">
        <v>0</v>
      </c>
      <c r="AB189" s="40">
        <v>0</v>
      </c>
      <c r="AC189" s="40">
        <v>0</v>
      </c>
      <c r="AD189" s="30" t="s">
        <v>338</v>
      </c>
      <c r="AE189" s="30" t="s">
        <v>339</v>
      </c>
      <c r="AF189" s="30" t="s">
        <v>355</v>
      </c>
      <c r="AG189" s="30" t="s">
        <v>361</v>
      </c>
      <c r="AH189" s="30" t="s">
        <v>341</v>
      </c>
      <c r="AI189" s="30" t="s">
        <v>341</v>
      </c>
      <c r="AJ189" s="30" t="s">
        <v>341</v>
      </c>
      <c r="AK189" s="30" t="s">
        <v>339</v>
      </c>
      <c r="AL189" s="30" t="s">
        <v>341</v>
      </c>
      <c r="AM189" s="30" t="s">
        <v>341</v>
      </c>
      <c r="AN189" s="30" t="s">
        <v>342</v>
      </c>
      <c r="AO189" s="30" t="s">
        <v>357</v>
      </c>
      <c r="AP189" s="30" t="s">
        <v>360</v>
      </c>
      <c r="AQ189" s="30" t="s">
        <v>344</v>
      </c>
      <c r="AR189" s="30" t="s">
        <v>345</v>
      </c>
      <c r="AS189" s="47" t="str">
        <f t="shared" si="2"/>
        <v>0</v>
      </c>
    </row>
    <row r="190" spans="1:45">
      <c r="A190" s="30" t="s">
        <v>330</v>
      </c>
      <c r="B190" s="30" t="s">
        <v>331</v>
      </c>
      <c r="C190" s="30" t="s">
        <v>744</v>
      </c>
      <c r="D190" s="30" t="s">
        <v>362</v>
      </c>
      <c r="E190" s="30" t="s">
        <v>334</v>
      </c>
      <c r="F190" s="30" t="s">
        <v>335</v>
      </c>
      <c r="G190" s="30" t="s">
        <v>745</v>
      </c>
      <c r="H190" s="30" t="s">
        <v>363</v>
      </c>
      <c r="I190" s="30" t="s">
        <v>363</v>
      </c>
      <c r="J190" s="40">
        <v>203366389</v>
      </c>
      <c r="K190" s="40">
        <v>203366389</v>
      </c>
      <c r="L190" s="40">
        <v>126892966.25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126892966.25</v>
      </c>
      <c r="V190" s="40">
        <v>203366389</v>
      </c>
      <c r="W190" s="40">
        <v>203366389</v>
      </c>
      <c r="X190" s="40">
        <v>203366389</v>
      </c>
      <c r="Y190" s="40">
        <v>0</v>
      </c>
      <c r="Z190" s="40">
        <v>0</v>
      </c>
      <c r="AA190" s="40">
        <v>0</v>
      </c>
      <c r="AB190" s="40">
        <v>0</v>
      </c>
      <c r="AC190" s="40">
        <v>0</v>
      </c>
      <c r="AD190" s="30" t="s">
        <v>338</v>
      </c>
      <c r="AE190" s="30" t="s">
        <v>339</v>
      </c>
      <c r="AF190" s="30" t="s">
        <v>355</v>
      </c>
      <c r="AG190" s="30" t="s">
        <v>364</v>
      </c>
      <c r="AH190" s="30" t="s">
        <v>341</v>
      </c>
      <c r="AI190" s="30" t="s">
        <v>341</v>
      </c>
      <c r="AJ190" s="30" t="s">
        <v>341</v>
      </c>
      <c r="AK190" s="30" t="s">
        <v>339</v>
      </c>
      <c r="AL190" s="30" t="s">
        <v>341</v>
      </c>
      <c r="AM190" s="30" t="s">
        <v>341</v>
      </c>
      <c r="AN190" s="30" t="s">
        <v>342</v>
      </c>
      <c r="AO190" s="30" t="s">
        <v>357</v>
      </c>
      <c r="AP190" s="30" t="s">
        <v>363</v>
      </c>
      <c r="AQ190" s="30" t="s">
        <v>344</v>
      </c>
      <c r="AR190" s="30" t="s">
        <v>345</v>
      </c>
      <c r="AS190" s="47" t="str">
        <f t="shared" si="2"/>
        <v>0</v>
      </c>
    </row>
    <row r="191" spans="1:45">
      <c r="A191" s="30" t="s">
        <v>330</v>
      </c>
      <c r="B191" s="30" t="s">
        <v>331</v>
      </c>
      <c r="C191" s="30" t="s">
        <v>744</v>
      </c>
      <c r="D191" s="30" t="s">
        <v>365</v>
      </c>
      <c r="E191" s="30" t="s">
        <v>334</v>
      </c>
      <c r="F191" s="30" t="s">
        <v>335</v>
      </c>
      <c r="G191" s="30" t="s">
        <v>745</v>
      </c>
      <c r="H191" s="30" t="s">
        <v>366</v>
      </c>
      <c r="I191" s="30" t="s">
        <v>366</v>
      </c>
      <c r="J191" s="40">
        <v>173357019</v>
      </c>
      <c r="K191" s="40">
        <v>173357019</v>
      </c>
      <c r="L191" s="40">
        <v>173357019</v>
      </c>
      <c r="M191" s="40">
        <v>0</v>
      </c>
      <c r="N191" s="40">
        <v>0</v>
      </c>
      <c r="O191" s="40">
        <v>0</v>
      </c>
      <c r="P191" s="40">
        <v>159061702.93000001</v>
      </c>
      <c r="Q191" s="40">
        <v>159061702.93000001</v>
      </c>
      <c r="R191" s="40">
        <v>0</v>
      </c>
      <c r="S191" s="40">
        <v>159061702.93000001</v>
      </c>
      <c r="T191" s="40">
        <v>159061702.93000001</v>
      </c>
      <c r="U191" s="40">
        <v>14295316.07</v>
      </c>
      <c r="V191" s="40">
        <v>14295316.07</v>
      </c>
      <c r="W191" s="40">
        <v>14295316.07</v>
      </c>
      <c r="X191" s="40">
        <v>14295316.07</v>
      </c>
      <c r="Y191" s="40">
        <v>0</v>
      </c>
      <c r="Z191" s="40">
        <v>0</v>
      </c>
      <c r="AA191" s="40">
        <v>0</v>
      </c>
      <c r="AB191" s="40">
        <v>0</v>
      </c>
      <c r="AC191" s="40">
        <v>0</v>
      </c>
      <c r="AD191" s="30" t="s">
        <v>338</v>
      </c>
      <c r="AE191" s="30" t="s">
        <v>339</v>
      </c>
      <c r="AF191" s="30" t="s">
        <v>355</v>
      </c>
      <c r="AG191" s="30" t="s">
        <v>367</v>
      </c>
      <c r="AH191" s="30" t="s">
        <v>341</v>
      </c>
      <c r="AI191" s="30" t="s">
        <v>341</v>
      </c>
      <c r="AJ191" s="30" t="s">
        <v>341</v>
      </c>
      <c r="AK191" s="30" t="s">
        <v>339</v>
      </c>
      <c r="AL191" s="30" t="s">
        <v>341</v>
      </c>
      <c r="AM191" s="30" t="s">
        <v>341</v>
      </c>
      <c r="AN191" s="30" t="s">
        <v>342</v>
      </c>
      <c r="AO191" s="30" t="s">
        <v>357</v>
      </c>
      <c r="AP191" s="30" t="s">
        <v>366</v>
      </c>
      <c r="AQ191" s="30" t="s">
        <v>344</v>
      </c>
      <c r="AR191" s="30" t="s">
        <v>345</v>
      </c>
      <c r="AS191" s="47" t="str">
        <f t="shared" si="2"/>
        <v>0</v>
      </c>
    </row>
    <row r="192" spans="1:45">
      <c r="A192" s="30" t="s">
        <v>330</v>
      </c>
      <c r="B192" s="30" t="s">
        <v>331</v>
      </c>
      <c r="C192" s="30" t="s">
        <v>744</v>
      </c>
      <c r="D192" s="30" t="s">
        <v>368</v>
      </c>
      <c r="E192" s="30" t="s">
        <v>334</v>
      </c>
      <c r="F192" s="30" t="s">
        <v>335</v>
      </c>
      <c r="G192" s="30" t="s">
        <v>745</v>
      </c>
      <c r="H192" s="30" t="s">
        <v>369</v>
      </c>
      <c r="I192" s="30" t="s">
        <v>370</v>
      </c>
      <c r="J192" s="40">
        <v>422191373</v>
      </c>
      <c r="K192" s="40">
        <v>422191373</v>
      </c>
      <c r="L192" s="40">
        <v>422191373</v>
      </c>
      <c r="M192" s="40">
        <v>0</v>
      </c>
      <c r="N192" s="40">
        <v>0</v>
      </c>
      <c r="O192" s="40">
        <v>0</v>
      </c>
      <c r="P192" s="40">
        <v>176403480.56</v>
      </c>
      <c r="Q192" s="40">
        <v>176403480.56</v>
      </c>
      <c r="R192" s="40">
        <v>28637976.699999999</v>
      </c>
      <c r="S192" s="40">
        <v>176403480.56</v>
      </c>
      <c r="T192" s="40">
        <v>176403480.56</v>
      </c>
      <c r="U192" s="40">
        <v>245787892.44</v>
      </c>
      <c r="V192" s="40">
        <v>245787892.44</v>
      </c>
      <c r="W192" s="40">
        <v>245787892.44</v>
      </c>
      <c r="X192" s="40">
        <v>245787892.44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30" t="s">
        <v>338</v>
      </c>
      <c r="AE192" s="30" t="s">
        <v>339</v>
      </c>
      <c r="AF192" s="30" t="s">
        <v>355</v>
      </c>
      <c r="AG192" s="30" t="s">
        <v>371</v>
      </c>
      <c r="AH192" s="30" t="s">
        <v>341</v>
      </c>
      <c r="AI192" s="30" t="s">
        <v>341</v>
      </c>
      <c r="AJ192" s="30" t="s">
        <v>341</v>
      </c>
      <c r="AK192" s="30" t="s">
        <v>339</v>
      </c>
      <c r="AL192" s="30" t="s">
        <v>341</v>
      </c>
      <c r="AM192" s="30" t="s">
        <v>341</v>
      </c>
      <c r="AN192" s="30" t="s">
        <v>342</v>
      </c>
      <c r="AO192" s="30" t="s">
        <v>357</v>
      </c>
      <c r="AP192" s="30" t="s">
        <v>370</v>
      </c>
      <c r="AQ192" s="30" t="s">
        <v>344</v>
      </c>
      <c r="AR192" s="30" t="s">
        <v>345</v>
      </c>
      <c r="AS192" s="47" t="str">
        <f t="shared" si="2"/>
        <v>0</v>
      </c>
    </row>
    <row r="193" spans="1:45">
      <c r="A193" s="30" t="s">
        <v>330</v>
      </c>
      <c r="B193" s="30" t="s">
        <v>331</v>
      </c>
      <c r="C193" s="30" t="s">
        <v>744</v>
      </c>
      <c r="D193" s="30" t="s">
        <v>746</v>
      </c>
      <c r="E193" s="30" t="s">
        <v>334</v>
      </c>
      <c r="F193" s="30" t="s">
        <v>373</v>
      </c>
      <c r="G193" s="30" t="s">
        <v>745</v>
      </c>
      <c r="H193" s="30" t="s">
        <v>374</v>
      </c>
      <c r="I193" s="30" t="s">
        <v>375</v>
      </c>
      <c r="J193" s="40">
        <v>225827004</v>
      </c>
      <c r="K193" s="40">
        <v>225827004</v>
      </c>
      <c r="L193" s="40">
        <v>225827004</v>
      </c>
      <c r="M193" s="40">
        <v>0</v>
      </c>
      <c r="N193" s="40">
        <v>0</v>
      </c>
      <c r="O193" s="40">
        <v>0</v>
      </c>
      <c r="P193" s="40">
        <v>103878434.06</v>
      </c>
      <c r="Q193" s="40">
        <v>103878434.06</v>
      </c>
      <c r="R193" s="40">
        <v>14584164</v>
      </c>
      <c r="S193" s="40">
        <v>103878434.06</v>
      </c>
      <c r="T193" s="40">
        <v>103878434.06</v>
      </c>
      <c r="U193" s="40">
        <v>121948569.94</v>
      </c>
      <c r="V193" s="40">
        <v>121948569.94</v>
      </c>
      <c r="W193" s="40">
        <v>121948569.94</v>
      </c>
      <c r="X193" s="40">
        <v>121948569.94</v>
      </c>
      <c r="Y193" s="40">
        <v>0</v>
      </c>
      <c r="Z193" s="40">
        <v>0</v>
      </c>
      <c r="AA193" s="40">
        <v>0</v>
      </c>
      <c r="AB193" s="40">
        <v>0</v>
      </c>
      <c r="AC193" s="40">
        <v>0</v>
      </c>
      <c r="AD193" s="30" t="s">
        <v>338</v>
      </c>
      <c r="AE193" s="30" t="s">
        <v>339</v>
      </c>
      <c r="AF193" s="30" t="s">
        <v>376</v>
      </c>
      <c r="AG193" s="30" t="s">
        <v>377</v>
      </c>
      <c r="AH193" s="30" t="s">
        <v>378</v>
      </c>
      <c r="AI193" s="30" t="s">
        <v>341</v>
      </c>
      <c r="AJ193" s="30" t="s">
        <v>341</v>
      </c>
      <c r="AK193" s="30" t="s">
        <v>339</v>
      </c>
      <c r="AL193" s="30" t="s">
        <v>379</v>
      </c>
      <c r="AM193" s="30" t="s">
        <v>380</v>
      </c>
      <c r="AN193" s="30" t="s">
        <v>342</v>
      </c>
      <c r="AO193" s="30" t="s">
        <v>381</v>
      </c>
      <c r="AP193" s="30" t="s">
        <v>382</v>
      </c>
      <c r="AQ193" s="30" t="s">
        <v>344</v>
      </c>
      <c r="AR193" s="30" t="s">
        <v>345</v>
      </c>
      <c r="AS193" s="47" t="str">
        <f t="shared" si="2"/>
        <v>0</v>
      </c>
    </row>
    <row r="194" spans="1:45">
      <c r="A194" s="30" t="s">
        <v>330</v>
      </c>
      <c r="B194" s="30" t="s">
        <v>331</v>
      </c>
      <c r="C194" s="30" t="s">
        <v>744</v>
      </c>
      <c r="D194" s="30" t="s">
        <v>747</v>
      </c>
      <c r="E194" s="30" t="s">
        <v>334</v>
      </c>
      <c r="F194" s="30" t="s">
        <v>373</v>
      </c>
      <c r="G194" s="30" t="s">
        <v>745</v>
      </c>
      <c r="H194" s="30" t="s">
        <v>384</v>
      </c>
      <c r="I194" s="30" t="s">
        <v>385</v>
      </c>
      <c r="J194" s="40">
        <v>12206865</v>
      </c>
      <c r="K194" s="40">
        <v>12206865</v>
      </c>
      <c r="L194" s="40">
        <v>12206865</v>
      </c>
      <c r="M194" s="40">
        <v>0</v>
      </c>
      <c r="N194" s="40">
        <v>0</v>
      </c>
      <c r="O194" s="40">
        <v>0</v>
      </c>
      <c r="P194" s="40">
        <v>5614807.0199999996</v>
      </c>
      <c r="Q194" s="40">
        <v>5614807.0199999996</v>
      </c>
      <c r="R194" s="40">
        <v>788095.99</v>
      </c>
      <c r="S194" s="40">
        <v>5614807.0199999996</v>
      </c>
      <c r="T194" s="40">
        <v>5614807.0199999996</v>
      </c>
      <c r="U194" s="40">
        <v>6592057.9800000004</v>
      </c>
      <c r="V194" s="40">
        <v>6592057.9800000004</v>
      </c>
      <c r="W194" s="40">
        <v>6592057.9800000004</v>
      </c>
      <c r="X194" s="40">
        <v>6592057.9800000004</v>
      </c>
      <c r="Y194" s="40">
        <v>0</v>
      </c>
      <c r="Z194" s="40">
        <v>0</v>
      </c>
      <c r="AA194" s="40">
        <v>0</v>
      </c>
      <c r="AB194" s="40">
        <v>0</v>
      </c>
      <c r="AC194" s="40">
        <v>0</v>
      </c>
      <c r="AD194" s="30" t="s">
        <v>338</v>
      </c>
      <c r="AE194" s="30" t="s">
        <v>339</v>
      </c>
      <c r="AF194" s="30" t="s">
        <v>376</v>
      </c>
      <c r="AG194" s="30" t="s">
        <v>386</v>
      </c>
      <c r="AH194" s="30" t="s">
        <v>378</v>
      </c>
      <c r="AI194" s="30" t="s">
        <v>341</v>
      </c>
      <c r="AJ194" s="30" t="s">
        <v>341</v>
      </c>
      <c r="AK194" s="30" t="s">
        <v>339</v>
      </c>
      <c r="AL194" s="30" t="s">
        <v>387</v>
      </c>
      <c r="AM194" s="30" t="s">
        <v>388</v>
      </c>
      <c r="AN194" s="30" t="s">
        <v>342</v>
      </c>
      <c r="AO194" s="30" t="s">
        <v>381</v>
      </c>
      <c r="AP194" s="30" t="s">
        <v>389</v>
      </c>
      <c r="AQ194" s="30" t="s">
        <v>344</v>
      </c>
      <c r="AR194" s="30" t="s">
        <v>345</v>
      </c>
      <c r="AS194" s="47" t="str">
        <f t="shared" si="2"/>
        <v>0</v>
      </c>
    </row>
    <row r="195" spans="1:45">
      <c r="A195" s="30" t="s">
        <v>330</v>
      </c>
      <c r="B195" s="30" t="s">
        <v>331</v>
      </c>
      <c r="C195" s="30" t="s">
        <v>744</v>
      </c>
      <c r="D195" s="30" t="s">
        <v>748</v>
      </c>
      <c r="E195" s="30" t="s">
        <v>334</v>
      </c>
      <c r="F195" s="30" t="s">
        <v>373</v>
      </c>
      <c r="G195" s="30" t="s">
        <v>745</v>
      </c>
      <c r="H195" s="30" t="s">
        <v>391</v>
      </c>
      <c r="I195" s="30" t="s">
        <v>392</v>
      </c>
      <c r="J195" s="40">
        <v>132322418</v>
      </c>
      <c r="K195" s="40">
        <v>132322418</v>
      </c>
      <c r="L195" s="40">
        <v>132322418</v>
      </c>
      <c r="M195" s="40">
        <v>0</v>
      </c>
      <c r="N195" s="40">
        <v>0</v>
      </c>
      <c r="O195" s="40">
        <v>0</v>
      </c>
      <c r="P195" s="40">
        <v>60303092.009999998</v>
      </c>
      <c r="Q195" s="40">
        <v>60303092.009999998</v>
      </c>
      <c r="R195" s="40">
        <v>8544395.9900000002</v>
      </c>
      <c r="S195" s="40">
        <v>60303092.009999998</v>
      </c>
      <c r="T195" s="40">
        <v>60303092.009999998</v>
      </c>
      <c r="U195" s="40">
        <v>72019325.989999995</v>
      </c>
      <c r="V195" s="40">
        <v>72019325.989999995</v>
      </c>
      <c r="W195" s="40">
        <v>72019325.989999995</v>
      </c>
      <c r="X195" s="40">
        <v>72019325.989999995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30" t="s">
        <v>338</v>
      </c>
      <c r="AE195" s="30" t="s">
        <v>339</v>
      </c>
      <c r="AF195" s="30" t="s">
        <v>393</v>
      </c>
      <c r="AG195" s="30" t="s">
        <v>394</v>
      </c>
      <c r="AH195" s="30" t="s">
        <v>378</v>
      </c>
      <c r="AI195" s="30" t="s">
        <v>341</v>
      </c>
      <c r="AJ195" s="30" t="s">
        <v>341</v>
      </c>
      <c r="AK195" s="30" t="s">
        <v>339</v>
      </c>
      <c r="AL195" s="30" t="s">
        <v>387</v>
      </c>
      <c r="AM195" s="30" t="s">
        <v>388</v>
      </c>
      <c r="AN195" s="30" t="s">
        <v>342</v>
      </c>
      <c r="AO195" s="30" t="s">
        <v>397</v>
      </c>
      <c r="AP195" s="30" t="s">
        <v>398</v>
      </c>
      <c r="AQ195" s="30" t="s">
        <v>344</v>
      </c>
      <c r="AR195" s="30" t="s">
        <v>345</v>
      </c>
      <c r="AS195" s="47" t="str">
        <f t="shared" si="2"/>
        <v>0</v>
      </c>
    </row>
    <row r="196" spans="1:45">
      <c r="A196" s="30" t="s">
        <v>330</v>
      </c>
      <c r="B196" s="30" t="s">
        <v>331</v>
      </c>
      <c r="C196" s="30" t="s">
        <v>744</v>
      </c>
      <c r="D196" s="30" t="s">
        <v>749</v>
      </c>
      <c r="E196" s="30" t="s">
        <v>334</v>
      </c>
      <c r="F196" s="30" t="s">
        <v>373</v>
      </c>
      <c r="G196" s="30" t="s">
        <v>745</v>
      </c>
      <c r="H196" s="30" t="s">
        <v>400</v>
      </c>
      <c r="I196" s="30" t="s">
        <v>401</v>
      </c>
      <c r="J196" s="40">
        <v>73241191</v>
      </c>
      <c r="K196" s="40">
        <v>73241191</v>
      </c>
      <c r="L196" s="40">
        <v>73241191</v>
      </c>
      <c r="M196" s="40">
        <v>0</v>
      </c>
      <c r="N196" s="40">
        <v>0</v>
      </c>
      <c r="O196" s="40">
        <v>0</v>
      </c>
      <c r="P196" s="40">
        <v>33688876.020000003</v>
      </c>
      <c r="Q196" s="40">
        <v>33688876.020000003</v>
      </c>
      <c r="R196" s="40">
        <v>4728564</v>
      </c>
      <c r="S196" s="40">
        <v>33688876.020000003</v>
      </c>
      <c r="T196" s="40">
        <v>33688876.020000003</v>
      </c>
      <c r="U196" s="40">
        <v>39552314.979999997</v>
      </c>
      <c r="V196" s="40">
        <v>39552314.979999997</v>
      </c>
      <c r="W196" s="40">
        <v>39552314.979999997</v>
      </c>
      <c r="X196" s="40">
        <v>39552314.979999997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30" t="s">
        <v>338</v>
      </c>
      <c r="AE196" s="30" t="s">
        <v>339</v>
      </c>
      <c r="AF196" s="30" t="s">
        <v>393</v>
      </c>
      <c r="AG196" s="30" t="s">
        <v>402</v>
      </c>
      <c r="AH196" s="30" t="s">
        <v>378</v>
      </c>
      <c r="AI196" s="30" t="s">
        <v>341</v>
      </c>
      <c r="AJ196" s="30" t="s">
        <v>341</v>
      </c>
      <c r="AK196" s="30" t="s">
        <v>339</v>
      </c>
      <c r="AL196" s="30" t="s">
        <v>403</v>
      </c>
      <c r="AM196" s="30" t="s">
        <v>404</v>
      </c>
      <c r="AN196" s="30" t="s">
        <v>342</v>
      </c>
      <c r="AO196" s="30" t="s">
        <v>397</v>
      </c>
      <c r="AP196" s="30" t="s">
        <v>405</v>
      </c>
      <c r="AQ196" s="30" t="s">
        <v>344</v>
      </c>
      <c r="AR196" s="30" t="s">
        <v>345</v>
      </c>
      <c r="AS196" s="47" t="str">
        <f t="shared" ref="AS196:AS259" si="3">+LEFT(AN196,1)</f>
        <v>0</v>
      </c>
    </row>
    <row r="197" spans="1:45">
      <c r="A197" s="30" t="s">
        <v>330</v>
      </c>
      <c r="B197" s="30" t="s">
        <v>331</v>
      </c>
      <c r="C197" s="30" t="s">
        <v>744</v>
      </c>
      <c r="D197" s="30" t="s">
        <v>750</v>
      </c>
      <c r="E197" s="30" t="s">
        <v>334</v>
      </c>
      <c r="F197" s="30" t="s">
        <v>373</v>
      </c>
      <c r="G197" s="30" t="s">
        <v>745</v>
      </c>
      <c r="H197" s="30" t="s">
        <v>407</v>
      </c>
      <c r="I197" s="30" t="s">
        <v>408</v>
      </c>
      <c r="J197" s="40">
        <v>36620595</v>
      </c>
      <c r="K197" s="40">
        <v>36620595</v>
      </c>
      <c r="L197" s="40">
        <v>36620595</v>
      </c>
      <c r="M197" s="40">
        <v>0</v>
      </c>
      <c r="N197" s="40">
        <v>0</v>
      </c>
      <c r="O197" s="40">
        <v>0</v>
      </c>
      <c r="P197" s="40">
        <v>16844437.010000002</v>
      </c>
      <c r="Q197" s="40">
        <v>16844437.010000002</v>
      </c>
      <c r="R197" s="40">
        <v>2364279.0099999998</v>
      </c>
      <c r="S197" s="40">
        <v>16844437.010000002</v>
      </c>
      <c r="T197" s="40">
        <v>16844437.010000002</v>
      </c>
      <c r="U197" s="40">
        <v>19776157.989999998</v>
      </c>
      <c r="V197" s="40">
        <v>19776157.989999998</v>
      </c>
      <c r="W197" s="40">
        <v>19776157.989999998</v>
      </c>
      <c r="X197" s="40">
        <v>19776157.989999998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30" t="s">
        <v>338</v>
      </c>
      <c r="AE197" s="30" t="s">
        <v>339</v>
      </c>
      <c r="AF197" s="30" t="s">
        <v>393</v>
      </c>
      <c r="AG197" s="30" t="s">
        <v>409</v>
      </c>
      <c r="AH197" s="30" t="s">
        <v>378</v>
      </c>
      <c r="AI197" s="30" t="s">
        <v>341</v>
      </c>
      <c r="AJ197" s="30" t="s">
        <v>341</v>
      </c>
      <c r="AK197" s="30" t="s">
        <v>339</v>
      </c>
      <c r="AL197" s="30" t="s">
        <v>410</v>
      </c>
      <c r="AM197" s="30" t="s">
        <v>411</v>
      </c>
      <c r="AN197" s="30" t="s">
        <v>342</v>
      </c>
      <c r="AO197" s="30" t="s">
        <v>397</v>
      </c>
      <c r="AP197" s="30" t="s">
        <v>412</v>
      </c>
      <c r="AQ197" s="30" t="s">
        <v>344</v>
      </c>
      <c r="AR197" s="30" t="s">
        <v>345</v>
      </c>
      <c r="AS197" s="47" t="str">
        <f t="shared" si="3"/>
        <v>0</v>
      </c>
    </row>
    <row r="198" spans="1:45">
      <c r="A198" s="30" t="s">
        <v>330</v>
      </c>
      <c r="B198" s="30" t="s">
        <v>331</v>
      </c>
      <c r="C198" s="30" t="s">
        <v>744</v>
      </c>
      <c r="D198" s="30" t="s">
        <v>420</v>
      </c>
      <c r="E198" s="30" t="s">
        <v>334</v>
      </c>
      <c r="F198" s="30" t="s">
        <v>421</v>
      </c>
      <c r="G198" s="30" t="s">
        <v>745</v>
      </c>
      <c r="H198" s="30" t="s">
        <v>422</v>
      </c>
      <c r="I198" s="30" t="s">
        <v>423</v>
      </c>
      <c r="J198" s="40">
        <v>173872000</v>
      </c>
      <c r="K198" s="40">
        <v>173872000</v>
      </c>
      <c r="L198" s="40">
        <v>86936000</v>
      </c>
      <c r="M198" s="40">
        <v>0</v>
      </c>
      <c r="N198" s="40">
        <v>0</v>
      </c>
      <c r="O198" s="40">
        <v>0</v>
      </c>
      <c r="P198" s="40">
        <v>60929826</v>
      </c>
      <c r="Q198" s="40">
        <v>60929826</v>
      </c>
      <c r="R198" s="40">
        <v>9960193</v>
      </c>
      <c r="S198" s="40">
        <v>60929826</v>
      </c>
      <c r="T198" s="40">
        <v>60929826</v>
      </c>
      <c r="U198" s="40">
        <v>26006174</v>
      </c>
      <c r="V198" s="40">
        <v>112942174</v>
      </c>
      <c r="W198" s="40">
        <v>112942174</v>
      </c>
      <c r="X198" s="40">
        <v>112942174</v>
      </c>
      <c r="Y198" s="40">
        <v>0</v>
      </c>
      <c r="Z198" s="40">
        <v>0</v>
      </c>
      <c r="AA198" s="40">
        <v>0</v>
      </c>
      <c r="AB198" s="40">
        <v>0</v>
      </c>
      <c r="AC198" s="40">
        <v>0</v>
      </c>
      <c r="AD198" s="30" t="s">
        <v>338</v>
      </c>
      <c r="AE198" s="30" t="s">
        <v>424</v>
      </c>
      <c r="AF198" s="30" t="s">
        <v>425</v>
      </c>
      <c r="AG198" s="30" t="s">
        <v>426</v>
      </c>
      <c r="AH198" s="30" t="s">
        <v>341</v>
      </c>
      <c r="AI198" s="30" t="s">
        <v>341</v>
      </c>
      <c r="AJ198" s="30" t="s">
        <v>341</v>
      </c>
      <c r="AK198" s="30" t="s">
        <v>339</v>
      </c>
      <c r="AL198" s="30" t="s">
        <v>341</v>
      </c>
      <c r="AM198" s="30" t="s">
        <v>341</v>
      </c>
      <c r="AN198" s="30" t="s">
        <v>427</v>
      </c>
      <c r="AO198" s="30" t="s">
        <v>428</v>
      </c>
      <c r="AP198" s="30" t="s">
        <v>423</v>
      </c>
      <c r="AQ198" s="30" t="s">
        <v>344</v>
      </c>
      <c r="AR198" s="30" t="s">
        <v>345</v>
      </c>
      <c r="AS198" s="47" t="str">
        <f t="shared" si="3"/>
        <v>1</v>
      </c>
    </row>
    <row r="199" spans="1:45">
      <c r="A199" s="30" t="s">
        <v>330</v>
      </c>
      <c r="B199" s="30" t="s">
        <v>331</v>
      </c>
      <c r="C199" s="30" t="s">
        <v>744</v>
      </c>
      <c r="D199" s="30" t="s">
        <v>429</v>
      </c>
      <c r="E199" s="30" t="s">
        <v>334</v>
      </c>
      <c r="F199" s="30" t="s">
        <v>421</v>
      </c>
      <c r="G199" s="30" t="s">
        <v>745</v>
      </c>
      <c r="H199" s="30" t="s">
        <v>430</v>
      </c>
      <c r="I199" s="30" t="s">
        <v>431</v>
      </c>
      <c r="J199" s="40">
        <v>18000000</v>
      </c>
      <c r="K199" s="40">
        <v>18000000</v>
      </c>
      <c r="L199" s="40">
        <v>9000000</v>
      </c>
      <c r="M199" s="40">
        <v>0</v>
      </c>
      <c r="N199" s="40">
        <v>0</v>
      </c>
      <c r="O199" s="40">
        <v>0</v>
      </c>
      <c r="P199" s="40">
        <v>4168570</v>
      </c>
      <c r="Q199" s="40">
        <v>4168570</v>
      </c>
      <c r="R199" s="40">
        <v>941290</v>
      </c>
      <c r="S199" s="40">
        <v>4168570</v>
      </c>
      <c r="T199" s="40">
        <v>4168570</v>
      </c>
      <c r="U199" s="40">
        <v>4831430</v>
      </c>
      <c r="V199" s="40">
        <v>13831430</v>
      </c>
      <c r="W199" s="40">
        <v>13831430</v>
      </c>
      <c r="X199" s="40">
        <v>13831430</v>
      </c>
      <c r="Y199" s="40">
        <v>0</v>
      </c>
      <c r="Z199" s="40">
        <v>0</v>
      </c>
      <c r="AA199" s="40">
        <v>0</v>
      </c>
      <c r="AB199" s="40">
        <v>0</v>
      </c>
      <c r="AC199" s="40">
        <v>0</v>
      </c>
      <c r="AD199" s="30" t="s">
        <v>338</v>
      </c>
      <c r="AE199" s="30" t="s">
        <v>424</v>
      </c>
      <c r="AF199" s="30" t="s">
        <v>425</v>
      </c>
      <c r="AG199" s="30" t="s">
        <v>432</v>
      </c>
      <c r="AH199" s="30" t="s">
        <v>341</v>
      </c>
      <c r="AI199" s="30" t="s">
        <v>341</v>
      </c>
      <c r="AJ199" s="30" t="s">
        <v>341</v>
      </c>
      <c r="AK199" s="30" t="s">
        <v>339</v>
      </c>
      <c r="AL199" s="30" t="s">
        <v>341</v>
      </c>
      <c r="AM199" s="30" t="s">
        <v>341</v>
      </c>
      <c r="AN199" s="30" t="s">
        <v>427</v>
      </c>
      <c r="AO199" s="30" t="s">
        <v>428</v>
      </c>
      <c r="AP199" s="30" t="s">
        <v>431</v>
      </c>
      <c r="AQ199" s="30" t="s">
        <v>344</v>
      </c>
      <c r="AR199" s="30" t="s">
        <v>345</v>
      </c>
      <c r="AS199" s="47" t="str">
        <f t="shared" si="3"/>
        <v>1</v>
      </c>
    </row>
    <row r="200" spans="1:45">
      <c r="A200" s="30" t="s">
        <v>330</v>
      </c>
      <c r="B200" s="30" t="s">
        <v>331</v>
      </c>
      <c r="C200" s="30" t="s">
        <v>744</v>
      </c>
      <c r="D200" s="30" t="s">
        <v>677</v>
      </c>
      <c r="E200" s="30" t="s">
        <v>334</v>
      </c>
      <c r="F200" s="30" t="s">
        <v>421</v>
      </c>
      <c r="G200" s="30" t="s">
        <v>745</v>
      </c>
      <c r="H200" s="30" t="s">
        <v>678</v>
      </c>
      <c r="I200" s="30" t="s">
        <v>679</v>
      </c>
      <c r="J200" s="40">
        <v>3780546</v>
      </c>
      <c r="K200" s="40">
        <v>3780546</v>
      </c>
      <c r="L200" s="40">
        <v>1890273</v>
      </c>
      <c r="M200" s="40">
        <v>0</v>
      </c>
      <c r="N200" s="40">
        <v>0</v>
      </c>
      <c r="O200" s="40">
        <v>0</v>
      </c>
      <c r="P200" s="40">
        <v>376335</v>
      </c>
      <c r="Q200" s="40">
        <v>376335</v>
      </c>
      <c r="R200" s="40">
        <v>162966.51999999999</v>
      </c>
      <c r="S200" s="40">
        <v>376335</v>
      </c>
      <c r="T200" s="40">
        <v>376335</v>
      </c>
      <c r="U200" s="40">
        <v>1513938</v>
      </c>
      <c r="V200" s="40">
        <v>3404211</v>
      </c>
      <c r="W200" s="40">
        <v>3404211</v>
      </c>
      <c r="X200" s="40">
        <v>3404211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30" t="s">
        <v>338</v>
      </c>
      <c r="AE200" s="30" t="s">
        <v>424</v>
      </c>
      <c r="AF200" s="30" t="s">
        <v>425</v>
      </c>
      <c r="AG200" s="30" t="s">
        <v>680</v>
      </c>
      <c r="AH200" s="30" t="s">
        <v>341</v>
      </c>
      <c r="AI200" s="30" t="s">
        <v>341</v>
      </c>
      <c r="AJ200" s="30" t="s">
        <v>341</v>
      </c>
      <c r="AK200" s="30" t="s">
        <v>339</v>
      </c>
      <c r="AL200" s="30" t="s">
        <v>341</v>
      </c>
      <c r="AM200" s="30" t="s">
        <v>341</v>
      </c>
      <c r="AN200" s="30" t="s">
        <v>427</v>
      </c>
      <c r="AO200" s="30" t="s">
        <v>428</v>
      </c>
      <c r="AP200" s="30" t="s">
        <v>679</v>
      </c>
      <c r="AQ200" s="30" t="s">
        <v>344</v>
      </c>
      <c r="AR200" s="30" t="s">
        <v>345</v>
      </c>
      <c r="AS200" s="47" t="str">
        <f t="shared" si="3"/>
        <v>1</v>
      </c>
    </row>
    <row r="201" spans="1:45">
      <c r="A201" s="30" t="s">
        <v>330</v>
      </c>
      <c r="B201" s="30" t="s">
        <v>331</v>
      </c>
      <c r="C201" s="30" t="s">
        <v>744</v>
      </c>
      <c r="D201" s="30" t="s">
        <v>751</v>
      </c>
      <c r="E201" s="30" t="s">
        <v>334</v>
      </c>
      <c r="F201" s="30" t="s">
        <v>421</v>
      </c>
      <c r="G201" s="30" t="s">
        <v>745</v>
      </c>
      <c r="H201" s="30" t="s">
        <v>752</v>
      </c>
      <c r="I201" s="30" t="s">
        <v>752</v>
      </c>
      <c r="J201" s="40">
        <v>4650000</v>
      </c>
      <c r="K201" s="40">
        <v>4650000</v>
      </c>
      <c r="L201" s="40">
        <v>2325000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2325000</v>
      </c>
      <c r="V201" s="40">
        <v>4650000</v>
      </c>
      <c r="W201" s="40">
        <v>4650000</v>
      </c>
      <c r="X201" s="40">
        <v>4650000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30" t="s">
        <v>338</v>
      </c>
      <c r="AE201" s="30" t="s">
        <v>424</v>
      </c>
      <c r="AF201" s="30" t="s">
        <v>425</v>
      </c>
      <c r="AG201" s="30" t="s">
        <v>753</v>
      </c>
      <c r="AH201" s="30" t="s">
        <v>341</v>
      </c>
      <c r="AI201" s="30" t="s">
        <v>341</v>
      </c>
      <c r="AJ201" s="30" t="s">
        <v>341</v>
      </c>
      <c r="AK201" s="30" t="s">
        <v>339</v>
      </c>
      <c r="AL201" s="30" t="s">
        <v>341</v>
      </c>
      <c r="AM201" s="30" t="s">
        <v>341</v>
      </c>
      <c r="AN201" s="30" t="s">
        <v>427</v>
      </c>
      <c r="AO201" s="30" t="s">
        <v>428</v>
      </c>
      <c r="AP201" s="30" t="s">
        <v>752</v>
      </c>
      <c r="AQ201" s="30" t="s">
        <v>344</v>
      </c>
      <c r="AR201" s="30" t="s">
        <v>345</v>
      </c>
      <c r="AS201" s="47" t="str">
        <f t="shared" si="3"/>
        <v>1</v>
      </c>
    </row>
    <row r="202" spans="1:45">
      <c r="A202" s="30" t="s">
        <v>330</v>
      </c>
      <c r="B202" s="30" t="s">
        <v>331</v>
      </c>
      <c r="C202" s="30" t="s">
        <v>744</v>
      </c>
      <c r="D202" s="30" t="s">
        <v>433</v>
      </c>
      <c r="E202" s="30" t="s">
        <v>334</v>
      </c>
      <c r="F202" s="30" t="s">
        <v>421</v>
      </c>
      <c r="G202" s="30" t="s">
        <v>745</v>
      </c>
      <c r="H202" s="30" t="s">
        <v>434</v>
      </c>
      <c r="I202" s="30" t="s">
        <v>435</v>
      </c>
      <c r="J202" s="40">
        <v>10020000</v>
      </c>
      <c r="K202" s="40">
        <v>10020000</v>
      </c>
      <c r="L202" s="40">
        <v>5010000</v>
      </c>
      <c r="M202" s="40">
        <v>0</v>
      </c>
      <c r="N202" s="40">
        <v>0</v>
      </c>
      <c r="O202" s="40">
        <v>0</v>
      </c>
      <c r="P202" s="40">
        <v>3013998.37</v>
      </c>
      <c r="Q202" s="40">
        <v>3013998.37</v>
      </c>
      <c r="R202" s="40">
        <v>1085062</v>
      </c>
      <c r="S202" s="40">
        <v>3013998.37</v>
      </c>
      <c r="T202" s="40">
        <v>3013998.37</v>
      </c>
      <c r="U202" s="40">
        <v>1996001.63</v>
      </c>
      <c r="V202" s="40">
        <v>7006001.6299999999</v>
      </c>
      <c r="W202" s="40">
        <v>7006001.6299999999</v>
      </c>
      <c r="X202" s="40">
        <v>7006001.6299999999</v>
      </c>
      <c r="Y202" s="40">
        <v>0</v>
      </c>
      <c r="Z202" s="40">
        <v>0</v>
      </c>
      <c r="AA202" s="40">
        <v>0</v>
      </c>
      <c r="AB202" s="40">
        <v>0</v>
      </c>
      <c r="AC202" s="40">
        <v>0</v>
      </c>
      <c r="AD202" s="30" t="s">
        <v>338</v>
      </c>
      <c r="AE202" s="30" t="s">
        <v>424</v>
      </c>
      <c r="AF202" s="30" t="s">
        <v>436</v>
      </c>
      <c r="AG202" s="30" t="s">
        <v>437</v>
      </c>
      <c r="AH202" s="30" t="s">
        <v>341</v>
      </c>
      <c r="AI202" s="30" t="s">
        <v>341</v>
      </c>
      <c r="AJ202" s="30" t="s">
        <v>341</v>
      </c>
      <c r="AK202" s="30" t="s">
        <v>339</v>
      </c>
      <c r="AL202" s="30" t="s">
        <v>341</v>
      </c>
      <c r="AM202" s="30" t="s">
        <v>341</v>
      </c>
      <c r="AN202" s="30" t="s">
        <v>427</v>
      </c>
      <c r="AO202" s="30" t="s">
        <v>438</v>
      </c>
      <c r="AP202" s="30" t="s">
        <v>435</v>
      </c>
      <c r="AQ202" s="30" t="s">
        <v>344</v>
      </c>
      <c r="AR202" s="30" t="s">
        <v>345</v>
      </c>
      <c r="AS202" s="47" t="str">
        <f t="shared" si="3"/>
        <v>1</v>
      </c>
    </row>
    <row r="203" spans="1:45">
      <c r="A203" s="30" t="s">
        <v>330</v>
      </c>
      <c r="B203" s="30" t="s">
        <v>331</v>
      </c>
      <c r="C203" s="30" t="s">
        <v>744</v>
      </c>
      <c r="D203" s="30" t="s">
        <v>439</v>
      </c>
      <c r="E203" s="30" t="s">
        <v>334</v>
      </c>
      <c r="F203" s="30" t="s">
        <v>421</v>
      </c>
      <c r="G203" s="30" t="s">
        <v>745</v>
      </c>
      <c r="H203" s="30" t="s">
        <v>440</v>
      </c>
      <c r="I203" s="30" t="s">
        <v>441</v>
      </c>
      <c r="J203" s="40">
        <v>27192000</v>
      </c>
      <c r="K203" s="40">
        <v>27192000</v>
      </c>
      <c r="L203" s="40">
        <v>13596000</v>
      </c>
      <c r="M203" s="40">
        <v>0</v>
      </c>
      <c r="N203" s="40">
        <v>0</v>
      </c>
      <c r="O203" s="40">
        <v>0</v>
      </c>
      <c r="P203" s="40">
        <v>11384275</v>
      </c>
      <c r="Q203" s="40">
        <v>11384275</v>
      </c>
      <c r="R203" s="40">
        <v>2279445</v>
      </c>
      <c r="S203" s="40">
        <v>11384275</v>
      </c>
      <c r="T203" s="40">
        <v>11384275</v>
      </c>
      <c r="U203" s="40">
        <v>2211725</v>
      </c>
      <c r="V203" s="40">
        <v>15807725</v>
      </c>
      <c r="W203" s="40">
        <v>15807725</v>
      </c>
      <c r="X203" s="40">
        <v>15807725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30" t="s">
        <v>338</v>
      </c>
      <c r="AE203" s="30" t="s">
        <v>424</v>
      </c>
      <c r="AF203" s="30" t="s">
        <v>436</v>
      </c>
      <c r="AG203" s="30" t="s">
        <v>442</v>
      </c>
      <c r="AH203" s="30" t="s">
        <v>341</v>
      </c>
      <c r="AI203" s="30" t="s">
        <v>341</v>
      </c>
      <c r="AJ203" s="30" t="s">
        <v>341</v>
      </c>
      <c r="AK203" s="30" t="s">
        <v>339</v>
      </c>
      <c r="AL203" s="30" t="s">
        <v>341</v>
      </c>
      <c r="AM203" s="30" t="s">
        <v>341</v>
      </c>
      <c r="AN203" s="30" t="s">
        <v>427</v>
      </c>
      <c r="AO203" s="30" t="s">
        <v>438</v>
      </c>
      <c r="AP203" s="30" t="s">
        <v>441</v>
      </c>
      <c r="AQ203" s="30" t="s">
        <v>344</v>
      </c>
      <c r="AR203" s="30" t="s">
        <v>345</v>
      </c>
      <c r="AS203" s="47" t="str">
        <f t="shared" si="3"/>
        <v>1</v>
      </c>
    </row>
    <row r="204" spans="1:45">
      <c r="A204" s="30" t="s">
        <v>330</v>
      </c>
      <c r="B204" s="30" t="s">
        <v>331</v>
      </c>
      <c r="C204" s="30" t="s">
        <v>744</v>
      </c>
      <c r="D204" s="30" t="s">
        <v>443</v>
      </c>
      <c r="E204" s="30" t="s">
        <v>334</v>
      </c>
      <c r="F204" s="30" t="s">
        <v>421</v>
      </c>
      <c r="G204" s="30" t="s">
        <v>745</v>
      </c>
      <c r="H204" s="30" t="s">
        <v>444</v>
      </c>
      <c r="I204" s="30" t="s">
        <v>444</v>
      </c>
      <c r="J204" s="40">
        <v>500000</v>
      </c>
      <c r="K204" s="40">
        <v>500000</v>
      </c>
      <c r="L204" s="40">
        <v>250000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250000</v>
      </c>
      <c r="V204" s="40">
        <v>500000</v>
      </c>
      <c r="W204" s="40">
        <v>500000</v>
      </c>
      <c r="X204" s="40">
        <v>500000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30" t="s">
        <v>338</v>
      </c>
      <c r="AE204" s="30" t="s">
        <v>424</v>
      </c>
      <c r="AF204" s="30" t="s">
        <v>436</v>
      </c>
      <c r="AG204" s="30" t="s">
        <v>445</v>
      </c>
      <c r="AH204" s="30" t="s">
        <v>341</v>
      </c>
      <c r="AI204" s="30" t="s">
        <v>341</v>
      </c>
      <c r="AJ204" s="30" t="s">
        <v>341</v>
      </c>
      <c r="AK204" s="30" t="s">
        <v>339</v>
      </c>
      <c r="AL204" s="30" t="s">
        <v>341</v>
      </c>
      <c r="AM204" s="30" t="s">
        <v>341</v>
      </c>
      <c r="AN204" s="30" t="s">
        <v>427</v>
      </c>
      <c r="AO204" s="30" t="s">
        <v>438</v>
      </c>
      <c r="AP204" s="30" t="s">
        <v>444</v>
      </c>
      <c r="AQ204" s="30" t="s">
        <v>344</v>
      </c>
      <c r="AR204" s="30" t="s">
        <v>345</v>
      </c>
      <c r="AS204" s="47" t="str">
        <f t="shared" si="3"/>
        <v>1</v>
      </c>
    </row>
    <row r="205" spans="1:45">
      <c r="A205" s="30" t="s">
        <v>330</v>
      </c>
      <c r="B205" s="30" t="s">
        <v>331</v>
      </c>
      <c r="C205" s="30" t="s">
        <v>744</v>
      </c>
      <c r="D205" s="30" t="s">
        <v>446</v>
      </c>
      <c r="E205" s="30" t="s">
        <v>334</v>
      </c>
      <c r="F205" s="30" t="s">
        <v>421</v>
      </c>
      <c r="G205" s="30" t="s">
        <v>745</v>
      </c>
      <c r="H205" s="30" t="s">
        <v>447</v>
      </c>
      <c r="I205" s="30" t="s">
        <v>448</v>
      </c>
      <c r="J205" s="40">
        <v>31226000</v>
      </c>
      <c r="K205" s="40">
        <v>31226000</v>
      </c>
      <c r="L205" s="40">
        <v>15613000</v>
      </c>
      <c r="M205" s="40">
        <v>0</v>
      </c>
      <c r="N205" s="40">
        <v>0</v>
      </c>
      <c r="O205" s="40">
        <v>0</v>
      </c>
      <c r="P205" s="40">
        <v>13860876.560000001</v>
      </c>
      <c r="Q205" s="40">
        <v>13860876.560000001</v>
      </c>
      <c r="R205" s="40">
        <v>3229083.3</v>
      </c>
      <c r="S205" s="40">
        <v>13860876.560000001</v>
      </c>
      <c r="T205" s="40">
        <v>13860876.560000001</v>
      </c>
      <c r="U205" s="40">
        <v>1752123.44</v>
      </c>
      <c r="V205" s="40">
        <v>17365123.440000001</v>
      </c>
      <c r="W205" s="40">
        <v>17365123.440000001</v>
      </c>
      <c r="X205" s="40">
        <v>17365123.440000001</v>
      </c>
      <c r="Y205" s="40">
        <v>0</v>
      </c>
      <c r="Z205" s="40">
        <v>0</v>
      </c>
      <c r="AA205" s="40">
        <v>0</v>
      </c>
      <c r="AB205" s="40">
        <v>0</v>
      </c>
      <c r="AC205" s="40">
        <v>0</v>
      </c>
      <c r="AD205" s="30" t="s">
        <v>338</v>
      </c>
      <c r="AE205" s="30" t="s">
        <v>424</v>
      </c>
      <c r="AF205" s="30" t="s">
        <v>436</v>
      </c>
      <c r="AG205" s="30" t="s">
        <v>449</v>
      </c>
      <c r="AH205" s="30" t="s">
        <v>341</v>
      </c>
      <c r="AI205" s="30" t="s">
        <v>341</v>
      </c>
      <c r="AJ205" s="30" t="s">
        <v>341</v>
      </c>
      <c r="AK205" s="30" t="s">
        <v>339</v>
      </c>
      <c r="AL205" s="30" t="s">
        <v>341</v>
      </c>
      <c r="AM205" s="30" t="s">
        <v>341</v>
      </c>
      <c r="AN205" s="30" t="s">
        <v>427</v>
      </c>
      <c r="AO205" s="30" t="s">
        <v>438</v>
      </c>
      <c r="AP205" s="30" t="s">
        <v>448</v>
      </c>
      <c r="AQ205" s="30" t="s">
        <v>344</v>
      </c>
      <c r="AR205" s="30" t="s">
        <v>345</v>
      </c>
      <c r="AS205" s="47" t="str">
        <f t="shared" si="3"/>
        <v>1</v>
      </c>
    </row>
    <row r="206" spans="1:45">
      <c r="A206" s="30" t="s">
        <v>330</v>
      </c>
      <c r="B206" s="30" t="s">
        <v>331</v>
      </c>
      <c r="C206" s="30" t="s">
        <v>744</v>
      </c>
      <c r="D206" s="30" t="s">
        <v>450</v>
      </c>
      <c r="E206" s="30" t="s">
        <v>334</v>
      </c>
      <c r="F206" s="30" t="s">
        <v>421</v>
      </c>
      <c r="G206" s="30" t="s">
        <v>745</v>
      </c>
      <c r="H206" s="30" t="s">
        <v>451</v>
      </c>
      <c r="I206" s="30" t="s">
        <v>452</v>
      </c>
      <c r="J206" s="40">
        <v>100000</v>
      </c>
      <c r="K206" s="40">
        <v>100000</v>
      </c>
      <c r="L206" s="40">
        <v>50000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0">
        <v>50000</v>
      </c>
      <c r="V206" s="40">
        <v>100000</v>
      </c>
      <c r="W206" s="40">
        <v>100000</v>
      </c>
      <c r="X206" s="40">
        <v>100000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30" t="s">
        <v>338</v>
      </c>
      <c r="AE206" s="30" t="s">
        <v>424</v>
      </c>
      <c r="AF206" s="30" t="s">
        <v>436</v>
      </c>
      <c r="AG206" s="30" t="s">
        <v>453</v>
      </c>
      <c r="AH206" s="30" t="s">
        <v>341</v>
      </c>
      <c r="AI206" s="30" t="s">
        <v>341</v>
      </c>
      <c r="AJ206" s="30" t="s">
        <v>341</v>
      </c>
      <c r="AK206" s="30" t="s">
        <v>339</v>
      </c>
      <c r="AL206" s="30" t="s">
        <v>341</v>
      </c>
      <c r="AM206" s="30" t="s">
        <v>341</v>
      </c>
      <c r="AN206" s="30" t="s">
        <v>427</v>
      </c>
      <c r="AO206" s="30" t="s">
        <v>438</v>
      </c>
      <c r="AP206" s="30" t="s">
        <v>452</v>
      </c>
      <c r="AQ206" s="30" t="s">
        <v>344</v>
      </c>
      <c r="AR206" s="30" t="s">
        <v>345</v>
      </c>
      <c r="AS206" s="47" t="str">
        <f t="shared" si="3"/>
        <v>1</v>
      </c>
    </row>
    <row r="207" spans="1:45">
      <c r="A207" s="30" t="s">
        <v>330</v>
      </c>
      <c r="B207" s="30" t="s">
        <v>331</v>
      </c>
      <c r="C207" s="30" t="s">
        <v>744</v>
      </c>
      <c r="D207" s="30" t="s">
        <v>454</v>
      </c>
      <c r="E207" s="30" t="s">
        <v>334</v>
      </c>
      <c r="F207" s="30" t="s">
        <v>421</v>
      </c>
      <c r="G207" s="30" t="s">
        <v>745</v>
      </c>
      <c r="H207" s="30" t="s">
        <v>455</v>
      </c>
      <c r="I207" s="30" t="s">
        <v>456</v>
      </c>
      <c r="J207" s="40">
        <v>7948500</v>
      </c>
      <c r="K207" s="40">
        <v>7448500</v>
      </c>
      <c r="L207" s="40">
        <v>3974250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3974250</v>
      </c>
      <c r="V207" s="40">
        <v>7448500</v>
      </c>
      <c r="W207" s="40">
        <v>7448500</v>
      </c>
      <c r="X207" s="40">
        <v>7448500</v>
      </c>
      <c r="Y207" s="40">
        <v>0</v>
      </c>
      <c r="Z207" s="40">
        <v>0</v>
      </c>
      <c r="AA207" s="40">
        <v>0</v>
      </c>
      <c r="AB207" s="40">
        <v>-500000</v>
      </c>
      <c r="AC207" s="40">
        <v>0</v>
      </c>
      <c r="AD207" s="30" t="s">
        <v>338</v>
      </c>
      <c r="AE207" s="30" t="s">
        <v>424</v>
      </c>
      <c r="AF207" s="30" t="s">
        <v>457</v>
      </c>
      <c r="AG207" s="30" t="s">
        <v>458</v>
      </c>
      <c r="AH207" s="30" t="s">
        <v>341</v>
      </c>
      <c r="AI207" s="30" t="s">
        <v>341</v>
      </c>
      <c r="AJ207" s="30" t="s">
        <v>341</v>
      </c>
      <c r="AK207" s="30" t="s">
        <v>339</v>
      </c>
      <c r="AL207" s="30" t="s">
        <v>341</v>
      </c>
      <c r="AM207" s="30" t="s">
        <v>341</v>
      </c>
      <c r="AN207" s="30" t="s">
        <v>427</v>
      </c>
      <c r="AO207" s="30" t="s">
        <v>459</v>
      </c>
      <c r="AP207" s="30" t="s">
        <v>456</v>
      </c>
      <c r="AQ207" s="30" t="s">
        <v>344</v>
      </c>
      <c r="AR207" s="30" t="s">
        <v>345</v>
      </c>
      <c r="AS207" s="47" t="str">
        <f t="shared" si="3"/>
        <v>1</v>
      </c>
    </row>
    <row r="208" spans="1:45">
      <c r="A208" s="30" t="s">
        <v>330</v>
      </c>
      <c r="B208" s="30" t="s">
        <v>331</v>
      </c>
      <c r="C208" s="30" t="s">
        <v>744</v>
      </c>
      <c r="D208" s="30" t="s">
        <v>460</v>
      </c>
      <c r="E208" s="30" t="s">
        <v>334</v>
      </c>
      <c r="F208" s="30" t="s">
        <v>421</v>
      </c>
      <c r="G208" s="30" t="s">
        <v>745</v>
      </c>
      <c r="H208" s="30" t="s">
        <v>461</v>
      </c>
      <c r="I208" s="30" t="s">
        <v>462</v>
      </c>
      <c r="J208" s="40">
        <v>1200000</v>
      </c>
      <c r="K208" s="40">
        <v>1200000</v>
      </c>
      <c r="L208" s="40">
        <v>600000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600000</v>
      </c>
      <c r="V208" s="40">
        <v>1200000</v>
      </c>
      <c r="W208" s="40">
        <v>1200000</v>
      </c>
      <c r="X208" s="40">
        <v>1200000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30" t="s">
        <v>338</v>
      </c>
      <c r="AE208" s="30" t="s">
        <v>424</v>
      </c>
      <c r="AF208" s="30" t="s">
        <v>457</v>
      </c>
      <c r="AG208" s="30" t="s">
        <v>463</v>
      </c>
      <c r="AH208" s="30" t="s">
        <v>341</v>
      </c>
      <c r="AI208" s="30" t="s">
        <v>341</v>
      </c>
      <c r="AJ208" s="30" t="s">
        <v>341</v>
      </c>
      <c r="AK208" s="30" t="s">
        <v>339</v>
      </c>
      <c r="AL208" s="30" t="s">
        <v>341</v>
      </c>
      <c r="AM208" s="30" t="s">
        <v>341</v>
      </c>
      <c r="AN208" s="30" t="s">
        <v>427</v>
      </c>
      <c r="AO208" s="30" t="s">
        <v>459</v>
      </c>
      <c r="AP208" s="30" t="s">
        <v>462</v>
      </c>
      <c r="AQ208" s="30" t="s">
        <v>344</v>
      </c>
      <c r="AR208" s="30" t="s">
        <v>345</v>
      </c>
      <c r="AS208" s="47" t="str">
        <f t="shared" si="3"/>
        <v>1</v>
      </c>
    </row>
    <row r="209" spans="1:45">
      <c r="A209" s="30" t="s">
        <v>330</v>
      </c>
      <c r="B209" s="30" t="s">
        <v>331</v>
      </c>
      <c r="C209" s="30" t="s">
        <v>744</v>
      </c>
      <c r="D209" s="30" t="s">
        <v>464</v>
      </c>
      <c r="E209" s="30" t="s">
        <v>334</v>
      </c>
      <c r="F209" s="30" t="s">
        <v>421</v>
      </c>
      <c r="G209" s="30" t="s">
        <v>745</v>
      </c>
      <c r="H209" s="30" t="s">
        <v>465</v>
      </c>
      <c r="I209" s="30" t="s">
        <v>466</v>
      </c>
      <c r="J209" s="40">
        <v>100000</v>
      </c>
      <c r="K209" s="40">
        <v>100000</v>
      </c>
      <c r="L209" s="40">
        <v>50000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50000</v>
      </c>
      <c r="V209" s="40">
        <v>100000</v>
      </c>
      <c r="W209" s="40">
        <v>100000</v>
      </c>
      <c r="X209" s="40">
        <v>100000</v>
      </c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30" t="s">
        <v>338</v>
      </c>
      <c r="AE209" s="30" t="s">
        <v>424</v>
      </c>
      <c r="AF209" s="30" t="s">
        <v>457</v>
      </c>
      <c r="AG209" s="30" t="s">
        <v>467</v>
      </c>
      <c r="AH209" s="30" t="s">
        <v>341</v>
      </c>
      <c r="AI209" s="30" t="s">
        <v>341</v>
      </c>
      <c r="AJ209" s="30" t="s">
        <v>341</v>
      </c>
      <c r="AK209" s="30" t="s">
        <v>339</v>
      </c>
      <c r="AL209" s="30" t="s">
        <v>468</v>
      </c>
      <c r="AM209" s="30" t="s">
        <v>341</v>
      </c>
      <c r="AN209" s="30" t="s">
        <v>427</v>
      </c>
      <c r="AO209" s="30" t="s">
        <v>459</v>
      </c>
      <c r="AP209" s="30" t="s">
        <v>466</v>
      </c>
      <c r="AQ209" s="30" t="s">
        <v>344</v>
      </c>
      <c r="AR209" s="30" t="s">
        <v>345</v>
      </c>
      <c r="AS209" s="47" t="str">
        <f t="shared" si="3"/>
        <v>1</v>
      </c>
    </row>
    <row r="210" spans="1:45">
      <c r="A210" s="30" t="s">
        <v>330</v>
      </c>
      <c r="B210" s="30" t="s">
        <v>331</v>
      </c>
      <c r="C210" s="30" t="s">
        <v>744</v>
      </c>
      <c r="D210" s="30" t="s">
        <v>469</v>
      </c>
      <c r="E210" s="30" t="s">
        <v>334</v>
      </c>
      <c r="F210" s="30" t="s">
        <v>421</v>
      </c>
      <c r="G210" s="30" t="s">
        <v>745</v>
      </c>
      <c r="H210" s="30" t="s">
        <v>470</v>
      </c>
      <c r="I210" s="30" t="s">
        <v>471</v>
      </c>
      <c r="J210" s="40">
        <v>813000</v>
      </c>
      <c r="K210" s="40">
        <v>1813000</v>
      </c>
      <c r="L210" s="40">
        <v>406500</v>
      </c>
      <c r="M210" s="40">
        <v>0</v>
      </c>
      <c r="N210" s="40">
        <v>0</v>
      </c>
      <c r="O210" s="40">
        <v>0</v>
      </c>
      <c r="P210" s="40">
        <v>138057.53</v>
      </c>
      <c r="Q210" s="40">
        <v>138057.53</v>
      </c>
      <c r="R210" s="40">
        <v>19707.2</v>
      </c>
      <c r="S210" s="40">
        <v>138057.53</v>
      </c>
      <c r="T210" s="40">
        <v>138057.53</v>
      </c>
      <c r="U210" s="40">
        <v>268442.46999999997</v>
      </c>
      <c r="V210" s="40">
        <v>1674942.47</v>
      </c>
      <c r="W210" s="40">
        <v>1674942.47</v>
      </c>
      <c r="X210" s="40">
        <v>1674942.47</v>
      </c>
      <c r="Y210" s="40">
        <v>0</v>
      </c>
      <c r="Z210" s="40">
        <v>0</v>
      </c>
      <c r="AA210" s="40">
        <v>0</v>
      </c>
      <c r="AB210" s="40">
        <v>0</v>
      </c>
      <c r="AC210" s="40">
        <v>1000000</v>
      </c>
      <c r="AD210" s="30" t="s">
        <v>338</v>
      </c>
      <c r="AE210" s="30" t="s">
        <v>424</v>
      </c>
      <c r="AF210" s="30" t="s">
        <v>457</v>
      </c>
      <c r="AG210" s="30" t="s">
        <v>472</v>
      </c>
      <c r="AH210" s="30" t="s">
        <v>341</v>
      </c>
      <c r="AI210" s="30" t="s">
        <v>341</v>
      </c>
      <c r="AJ210" s="30" t="s">
        <v>341</v>
      </c>
      <c r="AK210" s="30" t="s">
        <v>339</v>
      </c>
      <c r="AL210" s="30" t="s">
        <v>341</v>
      </c>
      <c r="AM210" s="30" t="s">
        <v>341</v>
      </c>
      <c r="AN210" s="30" t="s">
        <v>427</v>
      </c>
      <c r="AO210" s="30" t="s">
        <v>459</v>
      </c>
      <c r="AP210" s="30" t="s">
        <v>471</v>
      </c>
      <c r="AQ210" s="30" t="s">
        <v>344</v>
      </c>
      <c r="AR210" s="30" t="s">
        <v>345</v>
      </c>
      <c r="AS210" s="47" t="str">
        <f t="shared" si="3"/>
        <v>1</v>
      </c>
    </row>
    <row r="211" spans="1:45">
      <c r="A211" s="30" t="s">
        <v>330</v>
      </c>
      <c r="B211" s="30" t="s">
        <v>331</v>
      </c>
      <c r="C211" s="30" t="s">
        <v>744</v>
      </c>
      <c r="D211" s="30" t="s">
        <v>754</v>
      </c>
      <c r="E211" s="30" t="s">
        <v>334</v>
      </c>
      <c r="F211" s="30" t="s">
        <v>421</v>
      </c>
      <c r="G211" s="30" t="s">
        <v>745</v>
      </c>
      <c r="H211" s="30" t="s">
        <v>755</v>
      </c>
      <c r="I211" s="30" t="s">
        <v>756</v>
      </c>
      <c r="J211" s="40">
        <v>10000000</v>
      </c>
      <c r="K211" s="40">
        <v>10000000</v>
      </c>
      <c r="L211" s="40">
        <v>10000000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10000000</v>
      </c>
      <c r="V211" s="40">
        <v>10000000</v>
      </c>
      <c r="W211" s="40">
        <v>10000000</v>
      </c>
      <c r="X211" s="40">
        <v>10000000</v>
      </c>
      <c r="Y211" s="40">
        <v>0</v>
      </c>
      <c r="Z211" s="40">
        <v>0</v>
      </c>
      <c r="AA211" s="40">
        <v>0</v>
      </c>
      <c r="AB211" s="40">
        <v>0</v>
      </c>
      <c r="AC211" s="40">
        <v>0</v>
      </c>
      <c r="AD211" s="30" t="s">
        <v>338</v>
      </c>
      <c r="AE211" s="30" t="s">
        <v>424</v>
      </c>
      <c r="AF211" s="30" t="s">
        <v>475</v>
      </c>
      <c r="AG211" s="30" t="s">
        <v>757</v>
      </c>
      <c r="AH211" s="30" t="s">
        <v>341</v>
      </c>
      <c r="AI211" s="30" t="s">
        <v>341</v>
      </c>
      <c r="AJ211" s="30" t="s">
        <v>341</v>
      </c>
      <c r="AK211" s="30" t="s">
        <v>339</v>
      </c>
      <c r="AL211" s="30" t="s">
        <v>341</v>
      </c>
      <c r="AM211" s="30" t="s">
        <v>341</v>
      </c>
      <c r="AN211" s="30" t="s">
        <v>427</v>
      </c>
      <c r="AO211" s="30" t="s">
        <v>477</v>
      </c>
      <c r="AP211" s="30" t="s">
        <v>756</v>
      </c>
      <c r="AQ211" s="30" t="s">
        <v>344</v>
      </c>
      <c r="AR211" s="30" t="s">
        <v>345</v>
      </c>
      <c r="AS211" s="47" t="str">
        <f t="shared" si="3"/>
        <v>1</v>
      </c>
    </row>
    <row r="212" spans="1:45">
      <c r="A212" s="30" t="s">
        <v>330</v>
      </c>
      <c r="B212" s="30" t="s">
        <v>331</v>
      </c>
      <c r="C212" s="30" t="s">
        <v>744</v>
      </c>
      <c r="D212" s="30" t="s">
        <v>758</v>
      </c>
      <c r="E212" s="30" t="s">
        <v>334</v>
      </c>
      <c r="F212" s="30" t="s">
        <v>421</v>
      </c>
      <c r="G212" s="30" t="s">
        <v>745</v>
      </c>
      <c r="H212" s="30" t="s">
        <v>759</v>
      </c>
      <c r="I212" s="30" t="s">
        <v>760</v>
      </c>
      <c r="J212" s="40">
        <v>4200000</v>
      </c>
      <c r="K212" s="40">
        <v>4200000</v>
      </c>
      <c r="L212" s="40">
        <v>2100000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2100000</v>
      </c>
      <c r="V212" s="40">
        <v>4200000</v>
      </c>
      <c r="W212" s="40">
        <v>4200000</v>
      </c>
      <c r="X212" s="40">
        <v>4200000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30" t="s">
        <v>338</v>
      </c>
      <c r="AE212" s="30" t="s">
        <v>424</v>
      </c>
      <c r="AF212" s="30" t="s">
        <v>475</v>
      </c>
      <c r="AG212" s="30" t="s">
        <v>761</v>
      </c>
      <c r="AH212" s="30" t="s">
        <v>341</v>
      </c>
      <c r="AI212" s="30" t="s">
        <v>341</v>
      </c>
      <c r="AJ212" s="30" t="s">
        <v>341</v>
      </c>
      <c r="AK212" s="30" t="s">
        <v>339</v>
      </c>
      <c r="AL212" s="30" t="s">
        <v>341</v>
      </c>
      <c r="AM212" s="30" t="s">
        <v>341</v>
      </c>
      <c r="AN212" s="30" t="s">
        <v>427</v>
      </c>
      <c r="AO212" s="30" t="s">
        <v>477</v>
      </c>
      <c r="AP212" s="30" t="s">
        <v>760</v>
      </c>
      <c r="AQ212" s="30" t="s">
        <v>344</v>
      </c>
      <c r="AR212" s="30" t="s">
        <v>345</v>
      </c>
      <c r="AS212" s="47" t="str">
        <f t="shared" si="3"/>
        <v>1</v>
      </c>
    </row>
    <row r="213" spans="1:45">
      <c r="A213" s="30" t="s">
        <v>330</v>
      </c>
      <c r="B213" s="30" t="s">
        <v>331</v>
      </c>
      <c r="C213" s="30" t="s">
        <v>744</v>
      </c>
      <c r="D213" s="30" t="s">
        <v>473</v>
      </c>
      <c r="E213" s="30" t="s">
        <v>334</v>
      </c>
      <c r="F213" s="30" t="s">
        <v>421</v>
      </c>
      <c r="G213" s="30" t="s">
        <v>745</v>
      </c>
      <c r="H213" s="30" t="s">
        <v>474</v>
      </c>
      <c r="I213" s="30" t="s">
        <v>474</v>
      </c>
      <c r="J213" s="40">
        <v>368814841</v>
      </c>
      <c r="K213" s="40">
        <v>368814841</v>
      </c>
      <c r="L213" s="40">
        <v>154407420.5</v>
      </c>
      <c r="M213" s="40">
        <v>0</v>
      </c>
      <c r="N213" s="40">
        <v>0</v>
      </c>
      <c r="O213" s="40">
        <v>0</v>
      </c>
      <c r="P213" s="40">
        <v>156978958.81</v>
      </c>
      <c r="Q213" s="40">
        <v>156978958.81</v>
      </c>
      <c r="R213" s="40">
        <v>40817174.960000001</v>
      </c>
      <c r="S213" s="40">
        <v>156978958.81</v>
      </c>
      <c r="T213" s="40">
        <v>156978958.81</v>
      </c>
      <c r="U213" s="40">
        <v>-2571538.31</v>
      </c>
      <c r="V213" s="40">
        <v>211835882.19</v>
      </c>
      <c r="W213" s="40">
        <v>211835882.19</v>
      </c>
      <c r="X213" s="40">
        <v>211835882.19</v>
      </c>
      <c r="Y213" s="40">
        <v>0</v>
      </c>
      <c r="Z213" s="40">
        <v>0</v>
      </c>
      <c r="AA213" s="40">
        <v>0</v>
      </c>
      <c r="AB213" s="40">
        <v>0</v>
      </c>
      <c r="AC213" s="40">
        <v>0</v>
      </c>
      <c r="AD213" s="30" t="s">
        <v>338</v>
      </c>
      <c r="AE213" s="30" t="s">
        <v>424</v>
      </c>
      <c r="AF213" s="30" t="s">
        <v>475</v>
      </c>
      <c r="AG213" s="30" t="s">
        <v>476</v>
      </c>
      <c r="AH213" s="30" t="s">
        <v>341</v>
      </c>
      <c r="AI213" s="30" t="s">
        <v>341</v>
      </c>
      <c r="AJ213" s="30" t="s">
        <v>341</v>
      </c>
      <c r="AK213" s="30" t="s">
        <v>339</v>
      </c>
      <c r="AL213" s="30" t="s">
        <v>341</v>
      </c>
      <c r="AM213" s="30" t="s">
        <v>341</v>
      </c>
      <c r="AN213" s="30" t="s">
        <v>427</v>
      </c>
      <c r="AO213" s="30" t="s">
        <v>477</v>
      </c>
      <c r="AP213" s="30" t="s">
        <v>474</v>
      </c>
      <c r="AQ213" s="30" t="s">
        <v>344</v>
      </c>
      <c r="AR213" s="30" t="s">
        <v>345</v>
      </c>
      <c r="AS213" s="47" t="str">
        <f t="shared" si="3"/>
        <v>1</v>
      </c>
    </row>
    <row r="214" spans="1:45">
      <c r="A214" s="30" t="s">
        <v>330</v>
      </c>
      <c r="B214" s="30" t="s">
        <v>331</v>
      </c>
      <c r="C214" s="30" t="s">
        <v>744</v>
      </c>
      <c r="D214" s="30" t="s">
        <v>478</v>
      </c>
      <c r="E214" s="30" t="s">
        <v>334</v>
      </c>
      <c r="F214" s="30" t="s">
        <v>421</v>
      </c>
      <c r="G214" s="30" t="s">
        <v>745</v>
      </c>
      <c r="H214" s="30" t="s">
        <v>479</v>
      </c>
      <c r="I214" s="30" t="s">
        <v>480</v>
      </c>
      <c r="J214" s="40">
        <v>20687000</v>
      </c>
      <c r="K214" s="40">
        <v>20687000</v>
      </c>
      <c r="L214" s="40">
        <v>10343500</v>
      </c>
      <c r="M214" s="40">
        <v>0</v>
      </c>
      <c r="N214" s="40">
        <v>0</v>
      </c>
      <c r="O214" s="40">
        <v>0</v>
      </c>
      <c r="P214" s="40">
        <v>1427020.19</v>
      </c>
      <c r="Q214" s="40">
        <v>1427020.19</v>
      </c>
      <c r="R214" s="40">
        <v>918125</v>
      </c>
      <c r="S214" s="40">
        <v>1427020.19</v>
      </c>
      <c r="T214" s="40">
        <v>1427020.19</v>
      </c>
      <c r="U214" s="40">
        <v>8916479.8100000005</v>
      </c>
      <c r="V214" s="40">
        <v>19259979.809999999</v>
      </c>
      <c r="W214" s="40">
        <v>19259979.809999999</v>
      </c>
      <c r="X214" s="40">
        <v>19259979.809999999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30" t="s">
        <v>338</v>
      </c>
      <c r="AE214" s="30" t="s">
        <v>424</v>
      </c>
      <c r="AF214" s="30" t="s">
        <v>475</v>
      </c>
      <c r="AG214" s="30" t="s">
        <v>481</v>
      </c>
      <c r="AH214" s="30" t="s">
        <v>341</v>
      </c>
      <c r="AI214" s="30" t="s">
        <v>341</v>
      </c>
      <c r="AJ214" s="30" t="s">
        <v>341</v>
      </c>
      <c r="AK214" s="30" t="s">
        <v>339</v>
      </c>
      <c r="AL214" s="30" t="s">
        <v>341</v>
      </c>
      <c r="AM214" s="30" t="s">
        <v>341</v>
      </c>
      <c r="AN214" s="30" t="s">
        <v>427</v>
      </c>
      <c r="AO214" s="30" t="s">
        <v>477</v>
      </c>
      <c r="AP214" s="30" t="s">
        <v>480</v>
      </c>
      <c r="AQ214" s="30" t="s">
        <v>344</v>
      </c>
      <c r="AR214" s="30" t="s">
        <v>345</v>
      </c>
      <c r="AS214" s="47" t="str">
        <f t="shared" si="3"/>
        <v>1</v>
      </c>
    </row>
    <row r="215" spans="1:45">
      <c r="A215" s="30" t="s">
        <v>330</v>
      </c>
      <c r="B215" s="30" t="s">
        <v>331</v>
      </c>
      <c r="C215" s="30" t="s">
        <v>744</v>
      </c>
      <c r="D215" s="30" t="s">
        <v>482</v>
      </c>
      <c r="E215" s="30" t="s">
        <v>334</v>
      </c>
      <c r="F215" s="30" t="s">
        <v>421</v>
      </c>
      <c r="G215" s="30" t="s">
        <v>745</v>
      </c>
      <c r="H215" s="30" t="s">
        <v>483</v>
      </c>
      <c r="I215" s="30" t="s">
        <v>484</v>
      </c>
      <c r="J215" s="40">
        <v>1115000</v>
      </c>
      <c r="K215" s="40">
        <v>1115000</v>
      </c>
      <c r="L215" s="40">
        <v>557500</v>
      </c>
      <c r="M215" s="40">
        <v>0</v>
      </c>
      <c r="N215" s="40">
        <v>0</v>
      </c>
      <c r="O215" s="40">
        <v>0</v>
      </c>
      <c r="P215" s="40">
        <v>101770</v>
      </c>
      <c r="Q215" s="40">
        <v>101770</v>
      </c>
      <c r="R215" s="40">
        <v>8040</v>
      </c>
      <c r="S215" s="40">
        <v>101770</v>
      </c>
      <c r="T215" s="40">
        <v>101770</v>
      </c>
      <c r="U215" s="40">
        <v>455730</v>
      </c>
      <c r="V215" s="40">
        <v>1013230</v>
      </c>
      <c r="W215" s="40">
        <v>1013230</v>
      </c>
      <c r="X215" s="40">
        <v>1013230</v>
      </c>
      <c r="Y215" s="40">
        <v>0</v>
      </c>
      <c r="Z215" s="40">
        <v>0</v>
      </c>
      <c r="AA215" s="40">
        <v>0</v>
      </c>
      <c r="AB215" s="40">
        <v>0</v>
      </c>
      <c r="AC215" s="40">
        <v>0</v>
      </c>
      <c r="AD215" s="30" t="s">
        <v>338</v>
      </c>
      <c r="AE215" s="30" t="s">
        <v>424</v>
      </c>
      <c r="AF215" s="30" t="s">
        <v>485</v>
      </c>
      <c r="AG215" s="30" t="s">
        <v>486</v>
      </c>
      <c r="AH215" s="30" t="s">
        <v>341</v>
      </c>
      <c r="AI215" s="30" t="s">
        <v>341</v>
      </c>
      <c r="AJ215" s="30" t="s">
        <v>341</v>
      </c>
      <c r="AK215" s="30" t="s">
        <v>339</v>
      </c>
      <c r="AL215" s="30" t="s">
        <v>341</v>
      </c>
      <c r="AM215" s="30" t="s">
        <v>341</v>
      </c>
      <c r="AN215" s="30" t="s">
        <v>427</v>
      </c>
      <c r="AO215" s="30" t="s">
        <v>487</v>
      </c>
      <c r="AP215" s="30" t="s">
        <v>484</v>
      </c>
      <c r="AQ215" s="30" t="s">
        <v>344</v>
      </c>
      <c r="AR215" s="30" t="s">
        <v>345</v>
      </c>
      <c r="AS215" s="47" t="str">
        <f t="shared" si="3"/>
        <v>1</v>
      </c>
    </row>
    <row r="216" spans="1:45">
      <c r="A216" s="30" t="s">
        <v>330</v>
      </c>
      <c r="B216" s="30" t="s">
        <v>331</v>
      </c>
      <c r="C216" s="30" t="s">
        <v>744</v>
      </c>
      <c r="D216" s="30" t="s">
        <v>488</v>
      </c>
      <c r="E216" s="30" t="s">
        <v>334</v>
      </c>
      <c r="F216" s="30" t="s">
        <v>421</v>
      </c>
      <c r="G216" s="30" t="s">
        <v>745</v>
      </c>
      <c r="H216" s="30" t="s">
        <v>489</v>
      </c>
      <c r="I216" s="30" t="s">
        <v>490</v>
      </c>
      <c r="J216" s="40">
        <v>5450000</v>
      </c>
      <c r="K216" s="40">
        <v>5450000</v>
      </c>
      <c r="L216" s="40">
        <v>2725000</v>
      </c>
      <c r="M216" s="40">
        <v>0</v>
      </c>
      <c r="N216" s="40">
        <v>0</v>
      </c>
      <c r="O216" s="40">
        <v>0</v>
      </c>
      <c r="P216" s="40">
        <v>2376800</v>
      </c>
      <c r="Q216" s="40">
        <v>2376800</v>
      </c>
      <c r="R216" s="40">
        <v>850400</v>
      </c>
      <c r="S216" s="40">
        <v>2376800</v>
      </c>
      <c r="T216" s="40">
        <v>2376800</v>
      </c>
      <c r="U216" s="40">
        <v>348200</v>
      </c>
      <c r="V216" s="40">
        <v>3073200</v>
      </c>
      <c r="W216" s="40">
        <v>3073200</v>
      </c>
      <c r="X216" s="40">
        <v>3073200</v>
      </c>
      <c r="Y216" s="40">
        <v>0</v>
      </c>
      <c r="Z216" s="40">
        <v>0</v>
      </c>
      <c r="AA216" s="40">
        <v>0</v>
      </c>
      <c r="AB216" s="40">
        <v>0</v>
      </c>
      <c r="AC216" s="40">
        <v>0</v>
      </c>
      <c r="AD216" s="30" t="s">
        <v>338</v>
      </c>
      <c r="AE216" s="30" t="s">
        <v>424</v>
      </c>
      <c r="AF216" s="30" t="s">
        <v>485</v>
      </c>
      <c r="AG216" s="30" t="s">
        <v>491</v>
      </c>
      <c r="AH216" s="30" t="s">
        <v>341</v>
      </c>
      <c r="AI216" s="30" t="s">
        <v>341</v>
      </c>
      <c r="AJ216" s="30" t="s">
        <v>341</v>
      </c>
      <c r="AK216" s="30" t="s">
        <v>339</v>
      </c>
      <c r="AL216" s="30" t="s">
        <v>341</v>
      </c>
      <c r="AM216" s="30" t="s">
        <v>341</v>
      </c>
      <c r="AN216" s="30" t="s">
        <v>427</v>
      </c>
      <c r="AO216" s="30" t="s">
        <v>487</v>
      </c>
      <c r="AP216" s="30" t="s">
        <v>490</v>
      </c>
      <c r="AQ216" s="30" t="s">
        <v>344</v>
      </c>
      <c r="AR216" s="30" t="s">
        <v>345</v>
      </c>
      <c r="AS216" s="47" t="str">
        <f t="shared" si="3"/>
        <v>1</v>
      </c>
    </row>
    <row r="217" spans="1:45">
      <c r="A217" s="30" t="s">
        <v>330</v>
      </c>
      <c r="B217" s="30" t="s">
        <v>331</v>
      </c>
      <c r="C217" s="30" t="s">
        <v>744</v>
      </c>
      <c r="D217" s="30" t="s">
        <v>492</v>
      </c>
      <c r="E217" s="30" t="s">
        <v>334</v>
      </c>
      <c r="F217" s="30" t="s">
        <v>421</v>
      </c>
      <c r="G217" s="30" t="s">
        <v>745</v>
      </c>
      <c r="H217" s="30" t="s">
        <v>493</v>
      </c>
      <c r="I217" s="30" t="s">
        <v>494</v>
      </c>
      <c r="J217" s="40">
        <v>8800000</v>
      </c>
      <c r="K217" s="40">
        <v>8800000</v>
      </c>
      <c r="L217" s="40">
        <v>4400000</v>
      </c>
      <c r="M217" s="40">
        <v>0</v>
      </c>
      <c r="N217" s="40">
        <v>0</v>
      </c>
      <c r="O217" s="40">
        <v>0</v>
      </c>
      <c r="P217" s="40">
        <v>718366.03</v>
      </c>
      <c r="Q217" s="40">
        <v>718366.03</v>
      </c>
      <c r="R217" s="40">
        <v>718366.03</v>
      </c>
      <c r="S217" s="40">
        <v>718366.03</v>
      </c>
      <c r="T217" s="40">
        <v>718366.03</v>
      </c>
      <c r="U217" s="40">
        <v>3681633.97</v>
      </c>
      <c r="V217" s="40">
        <v>8081633.9699999997</v>
      </c>
      <c r="W217" s="40">
        <v>8081633.9699999997</v>
      </c>
      <c r="X217" s="40">
        <v>8081633.9699999997</v>
      </c>
      <c r="Y217" s="40">
        <v>0</v>
      </c>
      <c r="Z217" s="40">
        <v>0</v>
      </c>
      <c r="AA217" s="40">
        <v>0</v>
      </c>
      <c r="AB217" s="40">
        <v>0</v>
      </c>
      <c r="AC217" s="40">
        <v>0</v>
      </c>
      <c r="AD217" s="30" t="s">
        <v>338</v>
      </c>
      <c r="AE217" s="30" t="s">
        <v>424</v>
      </c>
      <c r="AF217" s="30" t="s">
        <v>485</v>
      </c>
      <c r="AG217" s="30" t="s">
        <v>495</v>
      </c>
      <c r="AH217" s="30" t="s">
        <v>341</v>
      </c>
      <c r="AI217" s="30" t="s">
        <v>341</v>
      </c>
      <c r="AJ217" s="30" t="s">
        <v>341</v>
      </c>
      <c r="AK217" s="30" t="s">
        <v>339</v>
      </c>
      <c r="AL217" s="30" t="s">
        <v>341</v>
      </c>
      <c r="AM217" s="30" t="s">
        <v>341</v>
      </c>
      <c r="AN217" s="30" t="s">
        <v>427</v>
      </c>
      <c r="AO217" s="30" t="s">
        <v>487</v>
      </c>
      <c r="AP217" s="30" t="s">
        <v>494</v>
      </c>
      <c r="AQ217" s="30" t="s">
        <v>344</v>
      </c>
      <c r="AR217" s="30" t="s">
        <v>345</v>
      </c>
      <c r="AS217" s="47" t="str">
        <f t="shared" si="3"/>
        <v>1</v>
      </c>
    </row>
    <row r="218" spans="1:45">
      <c r="A218" s="30" t="s">
        <v>330</v>
      </c>
      <c r="B218" s="30" t="s">
        <v>331</v>
      </c>
      <c r="C218" s="30" t="s">
        <v>744</v>
      </c>
      <c r="D218" s="30" t="s">
        <v>496</v>
      </c>
      <c r="E218" s="30" t="s">
        <v>334</v>
      </c>
      <c r="F218" s="30" t="s">
        <v>421</v>
      </c>
      <c r="G218" s="30" t="s">
        <v>745</v>
      </c>
      <c r="H218" s="30" t="s">
        <v>497</v>
      </c>
      <c r="I218" s="30" t="s">
        <v>498</v>
      </c>
      <c r="J218" s="40">
        <v>5662595</v>
      </c>
      <c r="K218" s="40">
        <v>5662595</v>
      </c>
      <c r="L218" s="40">
        <v>2831297.5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2831297.5</v>
      </c>
      <c r="V218" s="40">
        <v>5662595</v>
      </c>
      <c r="W218" s="40">
        <v>5662595</v>
      </c>
      <c r="X218" s="40">
        <v>5662595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30" t="s">
        <v>338</v>
      </c>
      <c r="AE218" s="30" t="s">
        <v>424</v>
      </c>
      <c r="AF218" s="30" t="s">
        <v>485</v>
      </c>
      <c r="AG218" s="30" t="s">
        <v>499</v>
      </c>
      <c r="AH218" s="30" t="s">
        <v>341</v>
      </c>
      <c r="AI218" s="30" t="s">
        <v>341</v>
      </c>
      <c r="AJ218" s="30" t="s">
        <v>341</v>
      </c>
      <c r="AK218" s="30" t="s">
        <v>339</v>
      </c>
      <c r="AL218" s="30" t="s">
        <v>341</v>
      </c>
      <c r="AM218" s="30" t="s">
        <v>341</v>
      </c>
      <c r="AN218" s="30" t="s">
        <v>427</v>
      </c>
      <c r="AO218" s="30" t="s">
        <v>487</v>
      </c>
      <c r="AP218" s="30" t="s">
        <v>498</v>
      </c>
      <c r="AQ218" s="30" t="s">
        <v>344</v>
      </c>
      <c r="AR218" s="30" t="s">
        <v>345</v>
      </c>
      <c r="AS218" s="47" t="str">
        <f t="shared" si="3"/>
        <v>1</v>
      </c>
    </row>
    <row r="219" spans="1:45">
      <c r="A219" s="30" t="s">
        <v>330</v>
      </c>
      <c r="B219" s="30" t="s">
        <v>331</v>
      </c>
      <c r="C219" s="30" t="s">
        <v>744</v>
      </c>
      <c r="D219" s="30" t="s">
        <v>500</v>
      </c>
      <c r="E219" s="30" t="s">
        <v>334</v>
      </c>
      <c r="F219" s="30" t="s">
        <v>421</v>
      </c>
      <c r="G219" s="30" t="s">
        <v>745</v>
      </c>
      <c r="H219" s="30" t="s">
        <v>501</v>
      </c>
      <c r="I219" s="30" t="s">
        <v>501</v>
      </c>
      <c r="J219" s="40">
        <v>193300000</v>
      </c>
      <c r="K219" s="40">
        <v>193300000</v>
      </c>
      <c r="L219" s="40">
        <v>131650000</v>
      </c>
      <c r="M219" s="40">
        <v>0</v>
      </c>
      <c r="N219" s="40">
        <v>0</v>
      </c>
      <c r="O219" s="40">
        <v>0</v>
      </c>
      <c r="P219" s="40">
        <v>100956663.98</v>
      </c>
      <c r="Q219" s="40">
        <v>100956663.98</v>
      </c>
      <c r="R219" s="40">
        <v>58812.85</v>
      </c>
      <c r="S219" s="40">
        <v>100956663.98</v>
      </c>
      <c r="T219" s="40">
        <v>100956663.98</v>
      </c>
      <c r="U219" s="40">
        <v>30693336.02</v>
      </c>
      <c r="V219" s="40">
        <v>92343336.019999996</v>
      </c>
      <c r="W219" s="40">
        <v>92343336.019999996</v>
      </c>
      <c r="X219" s="40">
        <v>92343336.019999996</v>
      </c>
      <c r="Y219" s="40">
        <v>0</v>
      </c>
      <c r="Z219" s="40">
        <v>0</v>
      </c>
      <c r="AA219" s="40">
        <v>0</v>
      </c>
      <c r="AB219" s="40">
        <v>0</v>
      </c>
      <c r="AC219" s="40">
        <v>0</v>
      </c>
      <c r="AD219" s="30" t="s">
        <v>338</v>
      </c>
      <c r="AE219" s="30" t="s">
        <v>424</v>
      </c>
      <c r="AF219" s="30" t="s">
        <v>502</v>
      </c>
      <c r="AG219" s="30" t="s">
        <v>503</v>
      </c>
      <c r="AH219" s="30" t="s">
        <v>341</v>
      </c>
      <c r="AI219" s="30" t="s">
        <v>341</v>
      </c>
      <c r="AJ219" s="30" t="s">
        <v>341</v>
      </c>
      <c r="AK219" s="30" t="s">
        <v>339</v>
      </c>
      <c r="AL219" s="30" t="s">
        <v>341</v>
      </c>
      <c r="AM219" s="30" t="s">
        <v>341</v>
      </c>
      <c r="AN219" s="30" t="s">
        <v>427</v>
      </c>
      <c r="AO219" s="30" t="s">
        <v>504</v>
      </c>
      <c r="AP219" s="30" t="s">
        <v>501</v>
      </c>
      <c r="AQ219" s="30" t="s">
        <v>344</v>
      </c>
      <c r="AR219" s="30" t="s">
        <v>345</v>
      </c>
      <c r="AS219" s="47" t="str">
        <f t="shared" si="3"/>
        <v>1</v>
      </c>
    </row>
    <row r="220" spans="1:45">
      <c r="A220" s="30" t="s">
        <v>330</v>
      </c>
      <c r="B220" s="30" t="s">
        <v>331</v>
      </c>
      <c r="C220" s="30" t="s">
        <v>744</v>
      </c>
      <c r="D220" s="30" t="s">
        <v>505</v>
      </c>
      <c r="E220" s="30" t="s">
        <v>334</v>
      </c>
      <c r="F220" s="30" t="s">
        <v>421</v>
      </c>
      <c r="G220" s="30" t="s">
        <v>745</v>
      </c>
      <c r="H220" s="30" t="s">
        <v>506</v>
      </c>
      <c r="I220" s="30" t="s">
        <v>507</v>
      </c>
      <c r="J220" s="40">
        <v>5556584</v>
      </c>
      <c r="K220" s="40">
        <v>5556584</v>
      </c>
      <c r="L220" s="40">
        <v>2778292</v>
      </c>
      <c r="M220" s="40">
        <v>0</v>
      </c>
      <c r="N220" s="40">
        <v>0</v>
      </c>
      <c r="O220" s="40">
        <v>0</v>
      </c>
      <c r="P220" s="40">
        <v>704547.89</v>
      </c>
      <c r="Q220" s="40">
        <v>704547.89</v>
      </c>
      <c r="R220" s="40">
        <v>0</v>
      </c>
      <c r="S220" s="40">
        <v>704547.89</v>
      </c>
      <c r="T220" s="40">
        <v>704547.89</v>
      </c>
      <c r="U220" s="40">
        <v>2073744.11</v>
      </c>
      <c r="V220" s="40">
        <v>4852036.1100000003</v>
      </c>
      <c r="W220" s="40">
        <v>4852036.1100000003</v>
      </c>
      <c r="X220" s="40">
        <v>4852036.1100000003</v>
      </c>
      <c r="Y220" s="40">
        <v>0</v>
      </c>
      <c r="Z220" s="40">
        <v>0</v>
      </c>
      <c r="AA220" s="40">
        <v>0</v>
      </c>
      <c r="AB220" s="40">
        <v>0</v>
      </c>
      <c r="AC220" s="40">
        <v>0</v>
      </c>
      <c r="AD220" s="30" t="s">
        <v>338</v>
      </c>
      <c r="AE220" s="30" t="s">
        <v>424</v>
      </c>
      <c r="AF220" s="30" t="s">
        <v>508</v>
      </c>
      <c r="AG220" s="30" t="s">
        <v>509</v>
      </c>
      <c r="AH220" s="30" t="s">
        <v>341</v>
      </c>
      <c r="AI220" s="30" t="s">
        <v>341</v>
      </c>
      <c r="AJ220" s="30" t="s">
        <v>341</v>
      </c>
      <c r="AK220" s="30" t="s">
        <v>339</v>
      </c>
      <c r="AL220" s="30" t="s">
        <v>341</v>
      </c>
      <c r="AM220" s="30" t="s">
        <v>341</v>
      </c>
      <c r="AN220" s="30" t="s">
        <v>427</v>
      </c>
      <c r="AO220" s="30" t="s">
        <v>510</v>
      </c>
      <c r="AP220" s="30" t="s">
        <v>507</v>
      </c>
      <c r="AQ220" s="30" t="s">
        <v>344</v>
      </c>
      <c r="AR220" s="30" t="s">
        <v>345</v>
      </c>
      <c r="AS220" s="47" t="str">
        <f t="shared" si="3"/>
        <v>1</v>
      </c>
    </row>
    <row r="221" spans="1:45">
      <c r="A221" s="30" t="s">
        <v>330</v>
      </c>
      <c r="B221" s="30" t="s">
        <v>331</v>
      </c>
      <c r="C221" s="30" t="s">
        <v>744</v>
      </c>
      <c r="D221" s="30" t="s">
        <v>762</v>
      </c>
      <c r="E221" s="30" t="s">
        <v>334</v>
      </c>
      <c r="F221" s="30" t="s">
        <v>421</v>
      </c>
      <c r="G221" s="30" t="s">
        <v>745</v>
      </c>
      <c r="H221" s="30" t="s">
        <v>763</v>
      </c>
      <c r="I221" s="30" t="s">
        <v>764</v>
      </c>
      <c r="J221" s="40">
        <v>1500000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-1500000</v>
      </c>
      <c r="AC221" s="40">
        <v>0</v>
      </c>
      <c r="AD221" s="30" t="s">
        <v>338</v>
      </c>
      <c r="AE221" s="30" t="s">
        <v>424</v>
      </c>
      <c r="AF221" s="30" t="s">
        <v>508</v>
      </c>
      <c r="AG221" s="30" t="s">
        <v>765</v>
      </c>
      <c r="AH221" s="30" t="s">
        <v>341</v>
      </c>
      <c r="AI221" s="30" t="s">
        <v>341</v>
      </c>
      <c r="AJ221" s="30" t="s">
        <v>341</v>
      </c>
      <c r="AK221" s="30" t="s">
        <v>339</v>
      </c>
      <c r="AL221" s="30" t="s">
        <v>341</v>
      </c>
      <c r="AM221" s="30" t="s">
        <v>341</v>
      </c>
      <c r="AN221" s="30" t="s">
        <v>427</v>
      </c>
      <c r="AO221" s="30" t="s">
        <v>510</v>
      </c>
      <c r="AP221" s="30" t="s">
        <v>764</v>
      </c>
      <c r="AQ221" s="30" t="s">
        <v>344</v>
      </c>
      <c r="AR221" s="30" t="s">
        <v>345</v>
      </c>
      <c r="AS221" s="47" t="str">
        <f t="shared" si="3"/>
        <v>1</v>
      </c>
    </row>
    <row r="222" spans="1:45">
      <c r="A222" s="30" t="s">
        <v>330</v>
      </c>
      <c r="B222" s="30" t="s">
        <v>331</v>
      </c>
      <c r="C222" s="30" t="s">
        <v>744</v>
      </c>
      <c r="D222" s="30" t="s">
        <v>511</v>
      </c>
      <c r="E222" s="30" t="s">
        <v>334</v>
      </c>
      <c r="F222" s="30" t="s">
        <v>421</v>
      </c>
      <c r="G222" s="30" t="s">
        <v>745</v>
      </c>
      <c r="H222" s="30" t="s">
        <v>512</v>
      </c>
      <c r="I222" s="30" t="s">
        <v>513</v>
      </c>
      <c r="J222" s="40">
        <v>50000000</v>
      </c>
      <c r="K222" s="40">
        <v>49000000</v>
      </c>
      <c r="L222" s="40">
        <v>30000000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30000000</v>
      </c>
      <c r="V222" s="40">
        <v>49000000</v>
      </c>
      <c r="W222" s="40">
        <v>49000000</v>
      </c>
      <c r="X222" s="40">
        <v>49000000</v>
      </c>
      <c r="Y222" s="40">
        <v>0</v>
      </c>
      <c r="Z222" s="40">
        <v>0</v>
      </c>
      <c r="AA222" s="40">
        <v>0</v>
      </c>
      <c r="AB222" s="40">
        <v>-1000000</v>
      </c>
      <c r="AC222" s="40">
        <v>0</v>
      </c>
      <c r="AD222" s="30" t="s">
        <v>338</v>
      </c>
      <c r="AE222" s="30" t="s">
        <v>424</v>
      </c>
      <c r="AF222" s="30" t="s">
        <v>514</v>
      </c>
      <c r="AG222" s="30" t="s">
        <v>515</v>
      </c>
      <c r="AH222" s="30" t="s">
        <v>341</v>
      </c>
      <c r="AI222" s="30" t="s">
        <v>341</v>
      </c>
      <c r="AJ222" s="30" t="s">
        <v>341</v>
      </c>
      <c r="AK222" s="30" t="s">
        <v>339</v>
      </c>
      <c r="AL222" s="30" t="s">
        <v>341</v>
      </c>
      <c r="AM222" s="30" t="s">
        <v>341</v>
      </c>
      <c r="AN222" s="30" t="s">
        <v>427</v>
      </c>
      <c r="AO222" s="30" t="s">
        <v>516</v>
      </c>
      <c r="AP222" s="30" t="s">
        <v>513</v>
      </c>
      <c r="AQ222" s="30" t="s">
        <v>344</v>
      </c>
      <c r="AR222" s="30" t="s">
        <v>345</v>
      </c>
      <c r="AS222" s="47" t="str">
        <f t="shared" si="3"/>
        <v>1</v>
      </c>
    </row>
    <row r="223" spans="1:45">
      <c r="A223" s="30" t="s">
        <v>330</v>
      </c>
      <c r="B223" s="30" t="s">
        <v>331</v>
      </c>
      <c r="C223" s="30" t="s">
        <v>744</v>
      </c>
      <c r="D223" s="30" t="s">
        <v>522</v>
      </c>
      <c r="E223" s="30" t="s">
        <v>334</v>
      </c>
      <c r="F223" s="30" t="s">
        <v>421</v>
      </c>
      <c r="G223" s="30" t="s">
        <v>745</v>
      </c>
      <c r="H223" s="30" t="s">
        <v>523</v>
      </c>
      <c r="I223" s="30" t="s">
        <v>524</v>
      </c>
      <c r="J223" s="40">
        <v>25250000</v>
      </c>
      <c r="K223" s="40">
        <v>25250000</v>
      </c>
      <c r="L223" s="40">
        <v>12625000</v>
      </c>
      <c r="M223" s="40">
        <v>0</v>
      </c>
      <c r="N223" s="40">
        <v>0</v>
      </c>
      <c r="O223" s="40">
        <v>0</v>
      </c>
      <c r="P223" s="40">
        <v>4420000</v>
      </c>
      <c r="Q223" s="40">
        <v>4420000</v>
      </c>
      <c r="R223" s="40">
        <v>0</v>
      </c>
      <c r="S223" s="40">
        <v>4420000</v>
      </c>
      <c r="T223" s="40">
        <v>4420000</v>
      </c>
      <c r="U223" s="40">
        <v>8205000</v>
      </c>
      <c r="V223" s="40">
        <v>20830000</v>
      </c>
      <c r="W223" s="40">
        <v>20830000</v>
      </c>
      <c r="X223" s="40">
        <v>20830000</v>
      </c>
      <c r="Y223" s="40">
        <v>0</v>
      </c>
      <c r="Z223" s="40">
        <v>0</v>
      </c>
      <c r="AA223" s="40">
        <v>0</v>
      </c>
      <c r="AB223" s="40">
        <v>0</v>
      </c>
      <c r="AC223" s="40">
        <v>0</v>
      </c>
      <c r="AD223" s="30" t="s">
        <v>338</v>
      </c>
      <c r="AE223" s="30" t="s">
        <v>424</v>
      </c>
      <c r="AF223" s="30" t="s">
        <v>514</v>
      </c>
      <c r="AG223" s="30" t="s">
        <v>525</v>
      </c>
      <c r="AH223" s="30" t="s">
        <v>341</v>
      </c>
      <c r="AI223" s="30" t="s">
        <v>341</v>
      </c>
      <c r="AJ223" s="30" t="s">
        <v>341</v>
      </c>
      <c r="AK223" s="30" t="s">
        <v>339</v>
      </c>
      <c r="AL223" s="30" t="s">
        <v>341</v>
      </c>
      <c r="AM223" s="30" t="s">
        <v>341</v>
      </c>
      <c r="AN223" s="30" t="s">
        <v>427</v>
      </c>
      <c r="AO223" s="30" t="s">
        <v>516</v>
      </c>
      <c r="AP223" s="30" t="s">
        <v>524</v>
      </c>
      <c r="AQ223" s="30" t="s">
        <v>344</v>
      </c>
      <c r="AR223" s="30" t="s">
        <v>345</v>
      </c>
      <c r="AS223" s="47" t="str">
        <f t="shared" si="3"/>
        <v>1</v>
      </c>
    </row>
    <row r="224" spans="1:45">
      <c r="A224" s="30" t="s">
        <v>330</v>
      </c>
      <c r="B224" s="30" t="s">
        <v>331</v>
      </c>
      <c r="C224" s="30" t="s">
        <v>744</v>
      </c>
      <c r="D224" s="30" t="s">
        <v>526</v>
      </c>
      <c r="E224" s="30" t="s">
        <v>334</v>
      </c>
      <c r="F224" s="30" t="s">
        <v>421</v>
      </c>
      <c r="G224" s="30" t="s">
        <v>745</v>
      </c>
      <c r="H224" s="30" t="s">
        <v>527</v>
      </c>
      <c r="I224" s="30" t="s">
        <v>528</v>
      </c>
      <c r="J224" s="40">
        <v>2300000</v>
      </c>
      <c r="K224" s="40">
        <v>4300000</v>
      </c>
      <c r="L224" s="40">
        <v>2650000</v>
      </c>
      <c r="M224" s="40">
        <v>0</v>
      </c>
      <c r="N224" s="40">
        <v>0</v>
      </c>
      <c r="O224" s="40">
        <v>0</v>
      </c>
      <c r="P224" s="40">
        <v>2385317</v>
      </c>
      <c r="Q224" s="40">
        <v>2385317</v>
      </c>
      <c r="R224" s="40">
        <v>2385317</v>
      </c>
      <c r="S224" s="40">
        <v>2385317</v>
      </c>
      <c r="T224" s="40">
        <v>2385317</v>
      </c>
      <c r="U224" s="40">
        <v>264683</v>
      </c>
      <c r="V224" s="40">
        <v>1914683</v>
      </c>
      <c r="W224" s="40">
        <v>1914683</v>
      </c>
      <c r="X224" s="40">
        <v>1914683</v>
      </c>
      <c r="Y224" s="40">
        <v>0</v>
      </c>
      <c r="Z224" s="40">
        <v>0</v>
      </c>
      <c r="AA224" s="40">
        <v>0</v>
      </c>
      <c r="AB224" s="40">
        <v>0</v>
      </c>
      <c r="AC224" s="40">
        <v>2000000</v>
      </c>
      <c r="AD224" s="30" t="s">
        <v>338</v>
      </c>
      <c r="AE224" s="30" t="s">
        <v>424</v>
      </c>
      <c r="AF224" s="30" t="s">
        <v>514</v>
      </c>
      <c r="AG224" s="30" t="s">
        <v>529</v>
      </c>
      <c r="AH224" s="30" t="s">
        <v>341</v>
      </c>
      <c r="AI224" s="30" t="s">
        <v>341</v>
      </c>
      <c r="AJ224" s="30" t="s">
        <v>341</v>
      </c>
      <c r="AK224" s="30" t="s">
        <v>339</v>
      </c>
      <c r="AL224" s="30" t="s">
        <v>530</v>
      </c>
      <c r="AM224" s="30" t="s">
        <v>341</v>
      </c>
      <c r="AN224" s="30" t="s">
        <v>427</v>
      </c>
      <c r="AO224" s="30" t="s">
        <v>516</v>
      </c>
      <c r="AP224" s="30" t="s">
        <v>528</v>
      </c>
      <c r="AQ224" s="30" t="s">
        <v>344</v>
      </c>
      <c r="AR224" s="30" t="s">
        <v>345</v>
      </c>
      <c r="AS224" s="47" t="str">
        <f t="shared" si="3"/>
        <v>1</v>
      </c>
    </row>
    <row r="225" spans="1:45">
      <c r="A225" s="30" t="s">
        <v>330</v>
      </c>
      <c r="B225" s="30" t="s">
        <v>331</v>
      </c>
      <c r="C225" s="30" t="s">
        <v>744</v>
      </c>
      <c r="D225" s="30" t="s">
        <v>685</v>
      </c>
      <c r="E225" s="30" t="s">
        <v>334</v>
      </c>
      <c r="F225" s="30" t="s">
        <v>421</v>
      </c>
      <c r="G225" s="30" t="s">
        <v>745</v>
      </c>
      <c r="H225" s="30" t="s">
        <v>686</v>
      </c>
      <c r="I225" s="30" t="s">
        <v>687</v>
      </c>
      <c r="J225" s="40">
        <v>500000</v>
      </c>
      <c r="K225" s="40">
        <v>300000</v>
      </c>
      <c r="L225" s="40">
        <v>250000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250000</v>
      </c>
      <c r="V225" s="40">
        <v>300000</v>
      </c>
      <c r="W225" s="40">
        <v>300000</v>
      </c>
      <c r="X225" s="40">
        <v>300000</v>
      </c>
      <c r="Y225" s="40">
        <v>0</v>
      </c>
      <c r="Z225" s="40">
        <v>0</v>
      </c>
      <c r="AA225" s="40">
        <v>0</v>
      </c>
      <c r="AB225" s="40">
        <v>-200000</v>
      </c>
      <c r="AC225" s="40">
        <v>0</v>
      </c>
      <c r="AD225" s="30" t="s">
        <v>338</v>
      </c>
      <c r="AE225" s="30" t="s">
        <v>424</v>
      </c>
      <c r="AF225" s="30" t="s">
        <v>514</v>
      </c>
      <c r="AG225" s="30" t="s">
        <v>688</v>
      </c>
      <c r="AH225" s="30" t="s">
        <v>341</v>
      </c>
      <c r="AI225" s="30" t="s">
        <v>341</v>
      </c>
      <c r="AJ225" s="30" t="s">
        <v>341</v>
      </c>
      <c r="AK225" s="30" t="s">
        <v>339</v>
      </c>
      <c r="AL225" s="30" t="s">
        <v>689</v>
      </c>
      <c r="AM225" s="30" t="s">
        <v>341</v>
      </c>
      <c r="AN225" s="30" t="s">
        <v>427</v>
      </c>
      <c r="AO225" s="30" t="s">
        <v>516</v>
      </c>
      <c r="AP225" s="30" t="s">
        <v>687</v>
      </c>
      <c r="AQ225" s="30" t="s">
        <v>344</v>
      </c>
      <c r="AR225" s="30" t="s">
        <v>345</v>
      </c>
      <c r="AS225" s="47" t="str">
        <f t="shared" si="3"/>
        <v>1</v>
      </c>
    </row>
    <row r="226" spans="1:45">
      <c r="A226" s="30" t="s">
        <v>330</v>
      </c>
      <c r="B226" s="30" t="s">
        <v>331</v>
      </c>
      <c r="C226" s="30" t="s">
        <v>744</v>
      </c>
      <c r="D226" s="30" t="s">
        <v>531</v>
      </c>
      <c r="E226" s="30" t="s">
        <v>334</v>
      </c>
      <c r="F226" s="30" t="s">
        <v>421</v>
      </c>
      <c r="G226" s="30" t="s">
        <v>745</v>
      </c>
      <c r="H226" s="30" t="s">
        <v>532</v>
      </c>
      <c r="I226" s="30" t="s">
        <v>533</v>
      </c>
      <c r="J226" s="40">
        <v>0</v>
      </c>
      <c r="K226" s="40">
        <v>200000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200000</v>
      </c>
      <c r="W226" s="40">
        <v>200000</v>
      </c>
      <c r="X226" s="40">
        <v>200000</v>
      </c>
      <c r="Y226" s="40">
        <v>0</v>
      </c>
      <c r="Z226" s="40">
        <v>0</v>
      </c>
      <c r="AA226" s="40">
        <v>0</v>
      </c>
      <c r="AB226" s="40">
        <v>0</v>
      </c>
      <c r="AC226" s="40">
        <v>200000</v>
      </c>
      <c r="AD226" s="30" t="s">
        <v>338</v>
      </c>
      <c r="AE226" s="30" t="s">
        <v>424</v>
      </c>
      <c r="AF226" s="30" t="s">
        <v>514</v>
      </c>
      <c r="AG226" s="30" t="s">
        <v>534</v>
      </c>
      <c r="AH226" s="30" t="s">
        <v>341</v>
      </c>
      <c r="AI226" s="30" t="s">
        <v>341</v>
      </c>
      <c r="AJ226" s="30" t="s">
        <v>341</v>
      </c>
      <c r="AK226" s="30" t="s">
        <v>339</v>
      </c>
      <c r="AL226" s="30" t="s">
        <v>341</v>
      </c>
      <c r="AM226" s="30" t="s">
        <v>341</v>
      </c>
      <c r="AN226" s="30" t="s">
        <v>427</v>
      </c>
      <c r="AO226" s="30" t="s">
        <v>516</v>
      </c>
      <c r="AP226" s="30" t="s">
        <v>533</v>
      </c>
      <c r="AQ226" s="30" t="s">
        <v>344</v>
      </c>
      <c r="AR226" s="30" t="s">
        <v>345</v>
      </c>
      <c r="AS226" s="47" t="str">
        <f t="shared" si="3"/>
        <v>1</v>
      </c>
    </row>
    <row r="227" spans="1:45">
      <c r="A227" s="30" t="s">
        <v>330</v>
      </c>
      <c r="B227" s="30" t="s">
        <v>331</v>
      </c>
      <c r="C227" s="30" t="s">
        <v>744</v>
      </c>
      <c r="D227" s="30" t="s">
        <v>766</v>
      </c>
      <c r="E227" s="30" t="s">
        <v>334</v>
      </c>
      <c r="F227" s="30" t="s">
        <v>644</v>
      </c>
      <c r="G227" s="30" t="s">
        <v>745</v>
      </c>
      <c r="H227" s="30" t="s">
        <v>767</v>
      </c>
      <c r="I227" s="30" t="s">
        <v>767</v>
      </c>
      <c r="J227" s="40">
        <v>10500000</v>
      </c>
      <c r="K227" s="40">
        <v>10500000</v>
      </c>
      <c r="L227" s="40">
        <v>5250000</v>
      </c>
      <c r="M227" s="40">
        <v>0</v>
      </c>
      <c r="N227" s="40">
        <v>0</v>
      </c>
      <c r="O227" s="40">
        <v>0</v>
      </c>
      <c r="P227" s="40">
        <v>1168274.74</v>
      </c>
      <c r="Q227" s="40">
        <v>1168274.74</v>
      </c>
      <c r="R227" s="40">
        <v>0</v>
      </c>
      <c r="S227" s="40">
        <v>1168274.74</v>
      </c>
      <c r="T227" s="40">
        <v>1168274.74</v>
      </c>
      <c r="U227" s="40">
        <v>4081725.26</v>
      </c>
      <c r="V227" s="40">
        <v>9331725.2599999998</v>
      </c>
      <c r="W227" s="40">
        <v>9331725.2599999998</v>
      </c>
      <c r="X227" s="40">
        <v>9331725.2599999998</v>
      </c>
      <c r="Y227" s="40">
        <v>0</v>
      </c>
      <c r="Z227" s="40">
        <v>0</v>
      </c>
      <c r="AA227" s="40">
        <v>0</v>
      </c>
      <c r="AB227" s="40">
        <v>0</v>
      </c>
      <c r="AC227" s="40">
        <v>0</v>
      </c>
      <c r="AD227" s="30" t="s">
        <v>338</v>
      </c>
      <c r="AE227" s="30" t="s">
        <v>424</v>
      </c>
      <c r="AF227" s="30" t="s">
        <v>768</v>
      </c>
      <c r="AG227" s="30" t="s">
        <v>769</v>
      </c>
      <c r="AH227" s="30" t="s">
        <v>341</v>
      </c>
      <c r="AI227" s="30" t="s">
        <v>341</v>
      </c>
      <c r="AJ227" s="30" t="s">
        <v>341</v>
      </c>
      <c r="AK227" s="30" t="s">
        <v>339</v>
      </c>
      <c r="AL227" s="30" t="s">
        <v>341</v>
      </c>
      <c r="AM227" s="30" t="s">
        <v>341</v>
      </c>
      <c r="AN227" s="30" t="s">
        <v>427</v>
      </c>
      <c r="AO227" s="30" t="s">
        <v>770</v>
      </c>
      <c r="AP227" s="30" t="s">
        <v>767</v>
      </c>
      <c r="AQ227" s="30" t="s">
        <v>344</v>
      </c>
      <c r="AR227" s="30" t="s">
        <v>345</v>
      </c>
      <c r="AS227" s="47" t="str">
        <f t="shared" si="3"/>
        <v>1</v>
      </c>
    </row>
    <row r="228" spans="1:45">
      <c r="A228" s="30" t="s">
        <v>330</v>
      </c>
      <c r="B228" s="30" t="s">
        <v>331</v>
      </c>
      <c r="C228" s="30" t="s">
        <v>744</v>
      </c>
      <c r="D228" s="30" t="s">
        <v>738</v>
      </c>
      <c r="E228" s="30" t="s">
        <v>334</v>
      </c>
      <c r="F228" s="30" t="s">
        <v>421</v>
      </c>
      <c r="G228" s="30" t="s">
        <v>745</v>
      </c>
      <c r="H228" s="30" t="s">
        <v>739</v>
      </c>
      <c r="I228" s="30" t="s">
        <v>740</v>
      </c>
      <c r="J228" s="40">
        <v>1500000</v>
      </c>
      <c r="K228" s="40">
        <v>1500000</v>
      </c>
      <c r="L228" s="40">
        <v>750000</v>
      </c>
      <c r="M228" s="40">
        <v>0</v>
      </c>
      <c r="N228" s="40">
        <v>0</v>
      </c>
      <c r="O228" s="40">
        <v>0</v>
      </c>
      <c r="P228" s="40">
        <v>154261.70000000001</v>
      </c>
      <c r="Q228" s="40">
        <v>154261.70000000001</v>
      </c>
      <c r="R228" s="40">
        <v>0</v>
      </c>
      <c r="S228" s="40">
        <v>154261.70000000001</v>
      </c>
      <c r="T228" s="40">
        <v>154261.70000000001</v>
      </c>
      <c r="U228" s="40">
        <v>595738.30000000005</v>
      </c>
      <c r="V228" s="40">
        <v>1345738.3</v>
      </c>
      <c r="W228" s="40">
        <v>1345738.3</v>
      </c>
      <c r="X228" s="40">
        <v>1345738.3</v>
      </c>
      <c r="Y228" s="40">
        <v>0</v>
      </c>
      <c r="Z228" s="40">
        <v>0</v>
      </c>
      <c r="AA228" s="40">
        <v>0</v>
      </c>
      <c r="AB228" s="40">
        <v>0</v>
      </c>
      <c r="AC228" s="40">
        <v>0</v>
      </c>
      <c r="AD228" s="30" t="s">
        <v>338</v>
      </c>
      <c r="AE228" s="30" t="s">
        <v>424</v>
      </c>
      <c r="AF228" s="30" t="s">
        <v>537</v>
      </c>
      <c r="AG228" s="30" t="s">
        <v>741</v>
      </c>
      <c r="AH228" s="30" t="s">
        <v>341</v>
      </c>
      <c r="AI228" s="30" t="s">
        <v>341</v>
      </c>
      <c r="AJ228" s="30" t="s">
        <v>341</v>
      </c>
      <c r="AK228" s="30" t="s">
        <v>339</v>
      </c>
      <c r="AL228" s="30" t="s">
        <v>341</v>
      </c>
      <c r="AM228" s="30" t="s">
        <v>341</v>
      </c>
      <c r="AN228" s="30" t="s">
        <v>427</v>
      </c>
      <c r="AO228" s="30" t="s">
        <v>539</v>
      </c>
      <c r="AP228" s="30" t="s">
        <v>740</v>
      </c>
      <c r="AQ228" s="30" t="s">
        <v>344</v>
      </c>
      <c r="AR228" s="30" t="s">
        <v>345</v>
      </c>
      <c r="AS228" s="47" t="str">
        <f t="shared" si="3"/>
        <v>1</v>
      </c>
    </row>
    <row r="229" spans="1:45">
      <c r="A229" s="30" t="s">
        <v>330</v>
      </c>
      <c r="B229" s="30" t="s">
        <v>331</v>
      </c>
      <c r="C229" s="30" t="s">
        <v>744</v>
      </c>
      <c r="D229" s="30" t="s">
        <v>535</v>
      </c>
      <c r="E229" s="30" t="s">
        <v>334</v>
      </c>
      <c r="F229" s="30" t="s">
        <v>421</v>
      </c>
      <c r="G229" s="30" t="s">
        <v>745</v>
      </c>
      <c r="H229" s="30" t="s">
        <v>536</v>
      </c>
      <c r="I229" s="30" t="s">
        <v>536</v>
      </c>
      <c r="J229" s="40">
        <v>1000000</v>
      </c>
      <c r="K229" s="40">
        <v>1000000</v>
      </c>
      <c r="L229" s="40">
        <v>500000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500000</v>
      </c>
      <c r="V229" s="40">
        <v>1000000</v>
      </c>
      <c r="W229" s="40">
        <v>1000000</v>
      </c>
      <c r="X229" s="40">
        <v>1000000</v>
      </c>
      <c r="Y229" s="40">
        <v>0</v>
      </c>
      <c r="Z229" s="40">
        <v>0</v>
      </c>
      <c r="AA229" s="40">
        <v>0</v>
      </c>
      <c r="AB229" s="40">
        <v>0</v>
      </c>
      <c r="AC229" s="40">
        <v>0</v>
      </c>
      <c r="AD229" s="30" t="s">
        <v>338</v>
      </c>
      <c r="AE229" s="30" t="s">
        <v>424</v>
      </c>
      <c r="AF229" s="30" t="s">
        <v>537</v>
      </c>
      <c r="AG229" s="30" t="s">
        <v>538</v>
      </c>
      <c r="AH229" s="30" t="s">
        <v>341</v>
      </c>
      <c r="AI229" s="30" t="s">
        <v>341</v>
      </c>
      <c r="AJ229" s="30" t="s">
        <v>341</v>
      </c>
      <c r="AK229" s="30" t="s">
        <v>339</v>
      </c>
      <c r="AL229" s="30" t="s">
        <v>341</v>
      </c>
      <c r="AM229" s="30" t="s">
        <v>341</v>
      </c>
      <c r="AN229" s="30" t="s">
        <v>427</v>
      </c>
      <c r="AO229" s="30" t="s">
        <v>539</v>
      </c>
      <c r="AP229" s="30" t="s">
        <v>536</v>
      </c>
      <c r="AQ229" s="30" t="s">
        <v>344</v>
      </c>
      <c r="AR229" s="30" t="s">
        <v>345</v>
      </c>
      <c r="AS229" s="47" t="str">
        <f t="shared" si="3"/>
        <v>1</v>
      </c>
    </row>
    <row r="230" spans="1:45">
      <c r="A230" s="30" t="s">
        <v>330</v>
      </c>
      <c r="B230" s="30" t="s">
        <v>331</v>
      </c>
      <c r="C230" s="30" t="s">
        <v>744</v>
      </c>
      <c r="D230" s="30" t="s">
        <v>540</v>
      </c>
      <c r="E230" s="30" t="s">
        <v>334</v>
      </c>
      <c r="F230" s="30" t="s">
        <v>421</v>
      </c>
      <c r="G230" s="30" t="s">
        <v>745</v>
      </c>
      <c r="H230" s="30" t="s">
        <v>541</v>
      </c>
      <c r="I230" s="30" t="s">
        <v>542</v>
      </c>
      <c r="J230" s="40">
        <v>7500043</v>
      </c>
      <c r="K230" s="40">
        <v>7500043</v>
      </c>
      <c r="L230" s="40">
        <v>3750021.5</v>
      </c>
      <c r="M230" s="40">
        <v>0</v>
      </c>
      <c r="N230" s="40">
        <v>0</v>
      </c>
      <c r="O230" s="40">
        <v>0</v>
      </c>
      <c r="P230" s="40">
        <v>2039990</v>
      </c>
      <c r="Q230" s="40">
        <v>2039990</v>
      </c>
      <c r="R230" s="40">
        <v>847592</v>
      </c>
      <c r="S230" s="40">
        <v>2039990</v>
      </c>
      <c r="T230" s="40">
        <v>2039990</v>
      </c>
      <c r="U230" s="40">
        <v>1710031.5</v>
      </c>
      <c r="V230" s="40">
        <v>5460053</v>
      </c>
      <c r="W230" s="40">
        <v>5460053</v>
      </c>
      <c r="X230" s="40">
        <v>5460053</v>
      </c>
      <c r="Y230" s="40">
        <v>0</v>
      </c>
      <c r="Z230" s="40">
        <v>0</v>
      </c>
      <c r="AA230" s="40">
        <v>0</v>
      </c>
      <c r="AB230" s="40">
        <v>0</v>
      </c>
      <c r="AC230" s="40">
        <v>0</v>
      </c>
      <c r="AD230" s="30" t="s">
        <v>338</v>
      </c>
      <c r="AE230" s="30" t="s">
        <v>543</v>
      </c>
      <c r="AF230" s="30" t="s">
        <v>544</v>
      </c>
      <c r="AG230" s="30" t="s">
        <v>545</v>
      </c>
      <c r="AH230" s="30" t="s">
        <v>341</v>
      </c>
      <c r="AI230" s="30" t="s">
        <v>341</v>
      </c>
      <c r="AJ230" s="30" t="s">
        <v>341</v>
      </c>
      <c r="AK230" s="30" t="s">
        <v>339</v>
      </c>
      <c r="AL230" s="30" t="s">
        <v>341</v>
      </c>
      <c r="AM230" s="30" t="s">
        <v>341</v>
      </c>
      <c r="AN230" s="30" t="s">
        <v>546</v>
      </c>
      <c r="AO230" s="30" t="s">
        <v>547</v>
      </c>
      <c r="AP230" s="30" t="s">
        <v>542</v>
      </c>
      <c r="AQ230" s="30" t="s">
        <v>344</v>
      </c>
      <c r="AR230" s="30" t="s">
        <v>345</v>
      </c>
      <c r="AS230" s="47" t="str">
        <f t="shared" si="3"/>
        <v>2</v>
      </c>
    </row>
    <row r="231" spans="1:45">
      <c r="A231" s="30" t="s">
        <v>330</v>
      </c>
      <c r="B231" s="30" t="s">
        <v>331</v>
      </c>
      <c r="C231" s="30" t="s">
        <v>744</v>
      </c>
      <c r="D231" s="30" t="s">
        <v>548</v>
      </c>
      <c r="E231" s="30" t="s">
        <v>334</v>
      </c>
      <c r="F231" s="30" t="s">
        <v>421</v>
      </c>
      <c r="G231" s="30" t="s">
        <v>745</v>
      </c>
      <c r="H231" s="30" t="s">
        <v>549</v>
      </c>
      <c r="I231" s="30" t="s">
        <v>550</v>
      </c>
      <c r="J231" s="40">
        <v>300000</v>
      </c>
      <c r="K231" s="40">
        <v>300000</v>
      </c>
      <c r="L231" s="40">
        <v>150000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150000</v>
      </c>
      <c r="V231" s="40">
        <v>300000</v>
      </c>
      <c r="W231" s="40">
        <v>300000</v>
      </c>
      <c r="X231" s="40">
        <v>300000</v>
      </c>
      <c r="Y231" s="40">
        <v>0</v>
      </c>
      <c r="Z231" s="40">
        <v>0</v>
      </c>
      <c r="AA231" s="40">
        <v>0</v>
      </c>
      <c r="AB231" s="40">
        <v>0</v>
      </c>
      <c r="AC231" s="40">
        <v>0</v>
      </c>
      <c r="AD231" s="30" t="s">
        <v>338</v>
      </c>
      <c r="AE231" s="30" t="s">
        <v>543</v>
      </c>
      <c r="AF231" s="30" t="s">
        <v>544</v>
      </c>
      <c r="AG231" s="30" t="s">
        <v>551</v>
      </c>
      <c r="AH231" s="30" t="s">
        <v>341</v>
      </c>
      <c r="AI231" s="30" t="s">
        <v>341</v>
      </c>
      <c r="AJ231" s="30" t="s">
        <v>341</v>
      </c>
      <c r="AK231" s="30" t="s">
        <v>339</v>
      </c>
      <c r="AL231" s="30" t="s">
        <v>341</v>
      </c>
      <c r="AM231" s="30" t="s">
        <v>341</v>
      </c>
      <c r="AN231" s="30" t="s">
        <v>546</v>
      </c>
      <c r="AO231" s="30" t="s">
        <v>547</v>
      </c>
      <c r="AP231" s="30" t="s">
        <v>550</v>
      </c>
      <c r="AQ231" s="30" t="s">
        <v>344</v>
      </c>
      <c r="AR231" s="30" t="s">
        <v>345</v>
      </c>
      <c r="AS231" s="47" t="str">
        <f t="shared" si="3"/>
        <v>2</v>
      </c>
    </row>
    <row r="232" spans="1:45">
      <c r="A232" s="30" t="s">
        <v>330</v>
      </c>
      <c r="B232" s="30" t="s">
        <v>331</v>
      </c>
      <c r="C232" s="30" t="s">
        <v>744</v>
      </c>
      <c r="D232" s="30" t="s">
        <v>556</v>
      </c>
      <c r="E232" s="30" t="s">
        <v>334</v>
      </c>
      <c r="F232" s="30" t="s">
        <v>421</v>
      </c>
      <c r="G232" s="30" t="s">
        <v>745</v>
      </c>
      <c r="H232" s="30" t="s">
        <v>557</v>
      </c>
      <c r="I232" s="30" t="s">
        <v>557</v>
      </c>
      <c r="J232" s="40">
        <v>147897</v>
      </c>
      <c r="K232" s="40">
        <v>147897</v>
      </c>
      <c r="L232" s="40">
        <v>147897</v>
      </c>
      <c r="M232" s="40">
        <v>0</v>
      </c>
      <c r="N232" s="40">
        <v>0</v>
      </c>
      <c r="O232" s="40">
        <v>0</v>
      </c>
      <c r="P232" s="40">
        <v>135899.75</v>
      </c>
      <c r="Q232" s="40">
        <v>135899.75</v>
      </c>
      <c r="R232" s="40">
        <v>91294.75</v>
      </c>
      <c r="S232" s="40">
        <v>135899.75</v>
      </c>
      <c r="T232" s="40">
        <v>135899.75</v>
      </c>
      <c r="U232" s="40">
        <v>11997.25</v>
      </c>
      <c r="V232" s="40">
        <v>11997.25</v>
      </c>
      <c r="W232" s="40">
        <v>11997.25</v>
      </c>
      <c r="X232" s="40">
        <v>11997.25</v>
      </c>
      <c r="Y232" s="40">
        <v>0</v>
      </c>
      <c r="Z232" s="40">
        <v>0</v>
      </c>
      <c r="AA232" s="40">
        <v>0</v>
      </c>
      <c r="AB232" s="40">
        <v>0</v>
      </c>
      <c r="AC232" s="40">
        <v>0</v>
      </c>
      <c r="AD232" s="30" t="s">
        <v>338</v>
      </c>
      <c r="AE232" s="30" t="s">
        <v>543</v>
      </c>
      <c r="AF232" s="30" t="s">
        <v>338</v>
      </c>
      <c r="AG232" s="30" t="s">
        <v>558</v>
      </c>
      <c r="AH232" s="30" t="s">
        <v>341</v>
      </c>
      <c r="AI232" s="30" t="s">
        <v>341</v>
      </c>
      <c r="AJ232" s="30" t="s">
        <v>341</v>
      </c>
      <c r="AK232" s="30" t="s">
        <v>339</v>
      </c>
      <c r="AL232" s="30" t="s">
        <v>341</v>
      </c>
      <c r="AM232" s="30" t="s">
        <v>341</v>
      </c>
      <c r="AN232" s="30" t="s">
        <v>546</v>
      </c>
      <c r="AO232" s="30" t="s">
        <v>559</v>
      </c>
      <c r="AP232" s="30" t="s">
        <v>557</v>
      </c>
      <c r="AQ232" s="30" t="s">
        <v>344</v>
      </c>
      <c r="AR232" s="30" t="s">
        <v>345</v>
      </c>
      <c r="AS232" s="47" t="str">
        <f t="shared" si="3"/>
        <v>2</v>
      </c>
    </row>
    <row r="233" spans="1:45">
      <c r="A233" s="30" t="s">
        <v>330</v>
      </c>
      <c r="B233" s="30" t="s">
        <v>331</v>
      </c>
      <c r="C233" s="30" t="s">
        <v>744</v>
      </c>
      <c r="D233" s="30" t="s">
        <v>574</v>
      </c>
      <c r="E233" s="30" t="s">
        <v>334</v>
      </c>
      <c r="F233" s="30" t="s">
        <v>421</v>
      </c>
      <c r="G233" s="30" t="s">
        <v>745</v>
      </c>
      <c r="H233" s="30" t="s">
        <v>575</v>
      </c>
      <c r="I233" s="30" t="s">
        <v>576</v>
      </c>
      <c r="J233" s="40">
        <v>0</v>
      </c>
      <c r="K233" s="40">
        <v>125000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125000</v>
      </c>
      <c r="W233" s="40">
        <v>125000</v>
      </c>
      <c r="X233" s="40">
        <v>125000</v>
      </c>
      <c r="Y233" s="40">
        <v>0</v>
      </c>
      <c r="Z233" s="40">
        <v>0</v>
      </c>
      <c r="AA233" s="40">
        <v>0</v>
      </c>
      <c r="AB233" s="40">
        <v>0</v>
      </c>
      <c r="AC233" s="40">
        <v>125000</v>
      </c>
      <c r="AD233" s="30" t="s">
        <v>338</v>
      </c>
      <c r="AE233" s="30" t="s">
        <v>543</v>
      </c>
      <c r="AF233" s="30" t="s">
        <v>563</v>
      </c>
      <c r="AG233" s="30" t="s">
        <v>577</v>
      </c>
      <c r="AH233" s="30" t="s">
        <v>341</v>
      </c>
      <c r="AI233" s="30" t="s">
        <v>341</v>
      </c>
      <c r="AJ233" s="30" t="s">
        <v>341</v>
      </c>
      <c r="AK233" s="30" t="s">
        <v>339</v>
      </c>
      <c r="AL233" s="30" t="s">
        <v>341</v>
      </c>
      <c r="AM233" s="30" t="s">
        <v>341</v>
      </c>
      <c r="AN233" s="30" t="s">
        <v>546</v>
      </c>
      <c r="AO233" s="30" t="s">
        <v>565</v>
      </c>
      <c r="AP233" s="30" t="s">
        <v>576</v>
      </c>
      <c r="AQ233" s="30" t="s">
        <v>344</v>
      </c>
      <c r="AR233" s="30" t="s">
        <v>345</v>
      </c>
      <c r="AS233" s="47" t="str">
        <f t="shared" si="3"/>
        <v>2</v>
      </c>
    </row>
    <row r="234" spans="1:45">
      <c r="A234" s="30" t="s">
        <v>330</v>
      </c>
      <c r="B234" s="30" t="s">
        <v>331</v>
      </c>
      <c r="C234" s="30" t="s">
        <v>744</v>
      </c>
      <c r="D234" s="30" t="s">
        <v>589</v>
      </c>
      <c r="E234" s="30" t="s">
        <v>334</v>
      </c>
      <c r="F234" s="30" t="s">
        <v>421</v>
      </c>
      <c r="G234" s="30" t="s">
        <v>745</v>
      </c>
      <c r="H234" s="30" t="s">
        <v>590</v>
      </c>
      <c r="I234" s="30" t="s">
        <v>591</v>
      </c>
      <c r="J234" s="40">
        <v>500000</v>
      </c>
      <c r="K234" s="40">
        <v>500000</v>
      </c>
      <c r="L234" s="40">
        <v>500000</v>
      </c>
      <c r="M234" s="40">
        <v>0</v>
      </c>
      <c r="N234" s="40">
        <v>0</v>
      </c>
      <c r="O234" s="40">
        <v>0</v>
      </c>
      <c r="P234" s="40">
        <v>439869.45</v>
      </c>
      <c r="Q234" s="40">
        <v>439869.45</v>
      </c>
      <c r="R234" s="40">
        <v>283929.45</v>
      </c>
      <c r="S234" s="40">
        <v>439869.45</v>
      </c>
      <c r="T234" s="40">
        <v>439869.45</v>
      </c>
      <c r="U234" s="40">
        <v>60130.55</v>
      </c>
      <c r="V234" s="40">
        <v>60130.55</v>
      </c>
      <c r="W234" s="40">
        <v>60130.55</v>
      </c>
      <c r="X234" s="40">
        <v>60130.55</v>
      </c>
      <c r="Y234" s="40">
        <v>0</v>
      </c>
      <c r="Z234" s="40">
        <v>0</v>
      </c>
      <c r="AA234" s="40">
        <v>0</v>
      </c>
      <c r="AB234" s="40">
        <v>0</v>
      </c>
      <c r="AC234" s="40">
        <v>0</v>
      </c>
      <c r="AD234" s="30" t="s">
        <v>338</v>
      </c>
      <c r="AE234" s="30" t="s">
        <v>543</v>
      </c>
      <c r="AF234" s="30" t="s">
        <v>586</v>
      </c>
      <c r="AG234" s="30" t="s">
        <v>592</v>
      </c>
      <c r="AH234" s="30" t="s">
        <v>341</v>
      </c>
      <c r="AI234" s="30" t="s">
        <v>341</v>
      </c>
      <c r="AJ234" s="30" t="s">
        <v>341</v>
      </c>
      <c r="AK234" s="30" t="s">
        <v>339</v>
      </c>
      <c r="AL234" s="30" t="s">
        <v>341</v>
      </c>
      <c r="AM234" s="30" t="s">
        <v>341</v>
      </c>
      <c r="AN234" s="30" t="s">
        <v>546</v>
      </c>
      <c r="AO234" s="30" t="s">
        <v>588</v>
      </c>
      <c r="AP234" s="30" t="s">
        <v>591</v>
      </c>
      <c r="AQ234" s="30" t="s">
        <v>344</v>
      </c>
      <c r="AR234" s="30" t="s">
        <v>345</v>
      </c>
      <c r="AS234" s="47" t="str">
        <f t="shared" si="3"/>
        <v>2</v>
      </c>
    </row>
    <row r="235" spans="1:45">
      <c r="A235" s="30" t="s">
        <v>330</v>
      </c>
      <c r="B235" s="30" t="s">
        <v>331</v>
      </c>
      <c r="C235" s="30" t="s">
        <v>744</v>
      </c>
      <c r="D235" s="30" t="s">
        <v>593</v>
      </c>
      <c r="E235" s="30" t="s">
        <v>334</v>
      </c>
      <c r="F235" s="30" t="s">
        <v>421</v>
      </c>
      <c r="G235" s="30" t="s">
        <v>745</v>
      </c>
      <c r="H235" s="30" t="s">
        <v>594</v>
      </c>
      <c r="I235" s="30" t="s">
        <v>595</v>
      </c>
      <c r="J235" s="40">
        <v>650000</v>
      </c>
      <c r="K235" s="40">
        <v>650000</v>
      </c>
      <c r="L235" s="40">
        <v>612500</v>
      </c>
      <c r="M235" s="40">
        <v>0</v>
      </c>
      <c r="N235" s="40">
        <v>0</v>
      </c>
      <c r="O235" s="40">
        <v>0</v>
      </c>
      <c r="P235" s="40">
        <v>285568.94</v>
      </c>
      <c r="Q235" s="40">
        <v>285568.94</v>
      </c>
      <c r="R235" s="40">
        <v>43180</v>
      </c>
      <c r="S235" s="40">
        <v>285568.94</v>
      </c>
      <c r="T235" s="40">
        <v>285568.94</v>
      </c>
      <c r="U235" s="40">
        <v>326931.06</v>
      </c>
      <c r="V235" s="40">
        <v>364431.06</v>
      </c>
      <c r="W235" s="40">
        <v>364431.06</v>
      </c>
      <c r="X235" s="40">
        <v>364431.06</v>
      </c>
      <c r="Y235" s="40">
        <v>0</v>
      </c>
      <c r="Z235" s="40">
        <v>0</v>
      </c>
      <c r="AA235" s="40">
        <v>0</v>
      </c>
      <c r="AB235" s="40">
        <v>0</v>
      </c>
      <c r="AC235" s="40">
        <v>0</v>
      </c>
      <c r="AD235" s="30" t="s">
        <v>338</v>
      </c>
      <c r="AE235" s="30" t="s">
        <v>543</v>
      </c>
      <c r="AF235" s="30" t="s">
        <v>596</v>
      </c>
      <c r="AG235" s="30" t="s">
        <v>597</v>
      </c>
      <c r="AH235" s="30" t="s">
        <v>341</v>
      </c>
      <c r="AI235" s="30" t="s">
        <v>341</v>
      </c>
      <c r="AJ235" s="30" t="s">
        <v>341</v>
      </c>
      <c r="AK235" s="30" t="s">
        <v>339</v>
      </c>
      <c r="AL235" s="30" t="s">
        <v>341</v>
      </c>
      <c r="AM235" s="30" t="s">
        <v>341</v>
      </c>
      <c r="AN235" s="30" t="s">
        <v>546</v>
      </c>
      <c r="AO235" s="30" t="s">
        <v>598</v>
      </c>
      <c r="AP235" s="30" t="s">
        <v>595</v>
      </c>
      <c r="AQ235" s="30" t="s">
        <v>344</v>
      </c>
      <c r="AR235" s="30" t="s">
        <v>345</v>
      </c>
      <c r="AS235" s="47" t="str">
        <f t="shared" si="3"/>
        <v>2</v>
      </c>
    </row>
    <row r="236" spans="1:45">
      <c r="A236" s="30" t="s">
        <v>330</v>
      </c>
      <c r="B236" s="30" t="s">
        <v>331</v>
      </c>
      <c r="C236" s="30" t="s">
        <v>744</v>
      </c>
      <c r="D236" s="30" t="s">
        <v>698</v>
      </c>
      <c r="E236" s="30" t="s">
        <v>334</v>
      </c>
      <c r="F236" s="30" t="s">
        <v>421</v>
      </c>
      <c r="G236" s="30" t="s">
        <v>745</v>
      </c>
      <c r="H236" s="30" t="s">
        <v>699</v>
      </c>
      <c r="I236" s="30" t="s">
        <v>700</v>
      </c>
      <c r="J236" s="40">
        <v>700000</v>
      </c>
      <c r="K236" s="40">
        <v>700000</v>
      </c>
      <c r="L236" s="40">
        <v>350000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350000</v>
      </c>
      <c r="V236" s="40">
        <v>700000</v>
      </c>
      <c r="W236" s="40">
        <v>700000</v>
      </c>
      <c r="X236" s="40">
        <v>700000</v>
      </c>
      <c r="Y236" s="40">
        <v>0</v>
      </c>
      <c r="Z236" s="40">
        <v>0</v>
      </c>
      <c r="AA236" s="40">
        <v>0</v>
      </c>
      <c r="AB236" s="40">
        <v>0</v>
      </c>
      <c r="AC236" s="40">
        <v>0</v>
      </c>
      <c r="AD236" s="30" t="s">
        <v>338</v>
      </c>
      <c r="AE236" s="30" t="s">
        <v>543</v>
      </c>
      <c r="AF236" s="30" t="s">
        <v>596</v>
      </c>
      <c r="AG236" s="30" t="s">
        <v>701</v>
      </c>
      <c r="AH236" s="30" t="s">
        <v>341</v>
      </c>
      <c r="AI236" s="30" t="s">
        <v>341</v>
      </c>
      <c r="AJ236" s="30" t="s">
        <v>341</v>
      </c>
      <c r="AK236" s="30" t="s">
        <v>339</v>
      </c>
      <c r="AL236" s="30" t="s">
        <v>702</v>
      </c>
      <c r="AM236" s="30" t="s">
        <v>341</v>
      </c>
      <c r="AN236" s="30" t="s">
        <v>546</v>
      </c>
      <c r="AO236" s="30" t="s">
        <v>598</v>
      </c>
      <c r="AP236" s="30" t="s">
        <v>700</v>
      </c>
      <c r="AQ236" s="30" t="s">
        <v>344</v>
      </c>
      <c r="AR236" s="30" t="s">
        <v>345</v>
      </c>
      <c r="AS236" s="47" t="str">
        <f t="shared" si="3"/>
        <v>2</v>
      </c>
    </row>
    <row r="237" spans="1:45">
      <c r="A237" s="30" t="s">
        <v>330</v>
      </c>
      <c r="B237" s="30" t="s">
        <v>331</v>
      </c>
      <c r="C237" s="30" t="s">
        <v>744</v>
      </c>
      <c r="D237" s="30" t="s">
        <v>599</v>
      </c>
      <c r="E237" s="30" t="s">
        <v>334</v>
      </c>
      <c r="F237" s="30" t="s">
        <v>421</v>
      </c>
      <c r="G237" s="30" t="s">
        <v>745</v>
      </c>
      <c r="H237" s="30" t="s">
        <v>600</v>
      </c>
      <c r="I237" s="30" t="s">
        <v>601</v>
      </c>
      <c r="J237" s="40">
        <v>3505088</v>
      </c>
      <c r="K237" s="40">
        <v>3180088</v>
      </c>
      <c r="L237" s="40">
        <v>1752544</v>
      </c>
      <c r="M237" s="40">
        <v>0</v>
      </c>
      <c r="N237" s="40">
        <v>0</v>
      </c>
      <c r="O237" s="40">
        <v>0</v>
      </c>
      <c r="P237" s="40">
        <v>35658.94</v>
      </c>
      <c r="Q237" s="40">
        <v>35658.94</v>
      </c>
      <c r="R237" s="40">
        <v>15000</v>
      </c>
      <c r="S237" s="40">
        <v>35658.94</v>
      </c>
      <c r="T237" s="40">
        <v>35658.94</v>
      </c>
      <c r="U237" s="40">
        <v>1716885.06</v>
      </c>
      <c r="V237" s="40">
        <v>3144429.06</v>
      </c>
      <c r="W237" s="40">
        <v>3144429.06</v>
      </c>
      <c r="X237" s="40">
        <v>3144429.06</v>
      </c>
      <c r="Y237" s="40">
        <v>0</v>
      </c>
      <c r="Z237" s="40">
        <v>0</v>
      </c>
      <c r="AA237" s="40">
        <v>0</v>
      </c>
      <c r="AB237" s="40">
        <v>-325000</v>
      </c>
      <c r="AC237" s="40">
        <v>0</v>
      </c>
      <c r="AD237" s="30" t="s">
        <v>338</v>
      </c>
      <c r="AE237" s="30" t="s">
        <v>543</v>
      </c>
      <c r="AF237" s="30" t="s">
        <v>596</v>
      </c>
      <c r="AG237" s="30" t="s">
        <v>602</v>
      </c>
      <c r="AH237" s="30" t="s">
        <v>341</v>
      </c>
      <c r="AI237" s="30" t="s">
        <v>341</v>
      </c>
      <c r="AJ237" s="30" t="s">
        <v>341</v>
      </c>
      <c r="AK237" s="30" t="s">
        <v>339</v>
      </c>
      <c r="AL237" s="30" t="s">
        <v>341</v>
      </c>
      <c r="AM237" s="30" t="s">
        <v>341</v>
      </c>
      <c r="AN237" s="30" t="s">
        <v>546</v>
      </c>
      <c r="AO237" s="30" t="s">
        <v>598</v>
      </c>
      <c r="AP237" s="30" t="s">
        <v>601</v>
      </c>
      <c r="AQ237" s="30" t="s">
        <v>344</v>
      </c>
      <c r="AR237" s="30" t="s">
        <v>345</v>
      </c>
      <c r="AS237" s="47" t="str">
        <f t="shared" si="3"/>
        <v>2</v>
      </c>
    </row>
    <row r="238" spans="1:45">
      <c r="A238" s="30" t="s">
        <v>330</v>
      </c>
      <c r="B238" s="30" t="s">
        <v>331</v>
      </c>
      <c r="C238" s="30" t="s">
        <v>744</v>
      </c>
      <c r="D238" s="30" t="s">
        <v>606</v>
      </c>
      <c r="E238" s="30" t="s">
        <v>334</v>
      </c>
      <c r="F238" s="30" t="s">
        <v>421</v>
      </c>
      <c r="G238" s="30" t="s">
        <v>745</v>
      </c>
      <c r="H238" s="30" t="s">
        <v>607</v>
      </c>
      <c r="I238" s="30" t="s">
        <v>608</v>
      </c>
      <c r="J238" s="40">
        <v>2600000</v>
      </c>
      <c r="K238" s="40">
        <v>2600000</v>
      </c>
      <c r="L238" s="40">
        <v>2500000</v>
      </c>
      <c r="M238" s="40">
        <v>0</v>
      </c>
      <c r="N238" s="40">
        <v>0</v>
      </c>
      <c r="O238" s="40">
        <v>0</v>
      </c>
      <c r="P238" s="40">
        <v>2097186.7400000002</v>
      </c>
      <c r="Q238" s="40">
        <v>2097186.7400000002</v>
      </c>
      <c r="R238" s="40">
        <v>0</v>
      </c>
      <c r="S238" s="40">
        <v>2097186.7400000002</v>
      </c>
      <c r="T238" s="40">
        <v>2097186.7400000002</v>
      </c>
      <c r="U238" s="40">
        <v>402813.26</v>
      </c>
      <c r="V238" s="40">
        <v>502813.26</v>
      </c>
      <c r="W238" s="40">
        <v>502813.26</v>
      </c>
      <c r="X238" s="40">
        <v>502813.26</v>
      </c>
      <c r="Y238" s="40">
        <v>0</v>
      </c>
      <c r="Z238" s="40">
        <v>0</v>
      </c>
      <c r="AA238" s="40">
        <v>0</v>
      </c>
      <c r="AB238" s="40">
        <v>0</v>
      </c>
      <c r="AC238" s="40">
        <v>0</v>
      </c>
      <c r="AD238" s="30" t="s">
        <v>338</v>
      </c>
      <c r="AE238" s="30" t="s">
        <v>543</v>
      </c>
      <c r="AF238" s="30" t="s">
        <v>596</v>
      </c>
      <c r="AG238" s="30" t="s">
        <v>609</v>
      </c>
      <c r="AH238" s="30" t="s">
        <v>341</v>
      </c>
      <c r="AI238" s="30" t="s">
        <v>341</v>
      </c>
      <c r="AJ238" s="30" t="s">
        <v>341</v>
      </c>
      <c r="AK238" s="30" t="s">
        <v>339</v>
      </c>
      <c r="AL238" s="30" t="s">
        <v>341</v>
      </c>
      <c r="AM238" s="30" t="s">
        <v>341</v>
      </c>
      <c r="AN238" s="30" t="s">
        <v>546</v>
      </c>
      <c r="AO238" s="30" t="s">
        <v>598</v>
      </c>
      <c r="AP238" s="30" t="s">
        <v>608</v>
      </c>
      <c r="AQ238" s="30" t="s">
        <v>344</v>
      </c>
      <c r="AR238" s="30" t="s">
        <v>345</v>
      </c>
      <c r="AS238" s="47" t="str">
        <f t="shared" si="3"/>
        <v>2</v>
      </c>
    </row>
    <row r="239" spans="1:45">
      <c r="A239" s="30" t="s">
        <v>330</v>
      </c>
      <c r="B239" s="30" t="s">
        <v>331</v>
      </c>
      <c r="C239" s="30" t="s">
        <v>744</v>
      </c>
      <c r="D239" s="30" t="s">
        <v>771</v>
      </c>
      <c r="E239" s="30" t="s">
        <v>334</v>
      </c>
      <c r="F239" s="30" t="s">
        <v>421</v>
      </c>
      <c r="G239" s="30" t="s">
        <v>745</v>
      </c>
      <c r="H239" s="30" t="s">
        <v>772</v>
      </c>
      <c r="I239" s="30" t="s">
        <v>773</v>
      </c>
      <c r="J239" s="40">
        <v>0</v>
      </c>
      <c r="K239" s="40">
        <v>200000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200000</v>
      </c>
      <c r="W239" s="40">
        <v>200000</v>
      </c>
      <c r="X239" s="40">
        <v>200000</v>
      </c>
      <c r="Y239" s="40">
        <v>0</v>
      </c>
      <c r="Z239" s="40">
        <v>0</v>
      </c>
      <c r="AA239" s="40">
        <v>0</v>
      </c>
      <c r="AB239" s="40">
        <v>0</v>
      </c>
      <c r="AC239" s="40">
        <v>200000</v>
      </c>
      <c r="AD239" s="30" t="s">
        <v>338</v>
      </c>
      <c r="AE239" s="30" t="s">
        <v>543</v>
      </c>
      <c r="AF239" s="30" t="s">
        <v>596</v>
      </c>
      <c r="AG239" s="30" t="s">
        <v>774</v>
      </c>
      <c r="AH239" s="30" t="s">
        <v>341</v>
      </c>
      <c r="AI239" s="30" t="s">
        <v>341</v>
      </c>
      <c r="AJ239" s="30" t="s">
        <v>341</v>
      </c>
      <c r="AK239" s="30" t="s">
        <v>339</v>
      </c>
      <c r="AL239" s="30" t="s">
        <v>341</v>
      </c>
      <c r="AM239" s="30" t="s">
        <v>341</v>
      </c>
      <c r="AN239" s="30" t="s">
        <v>546</v>
      </c>
      <c r="AO239" s="30" t="s">
        <v>598</v>
      </c>
      <c r="AP239" s="30" t="s">
        <v>773</v>
      </c>
      <c r="AQ239" s="30" t="s">
        <v>344</v>
      </c>
      <c r="AR239" s="30" t="s">
        <v>345</v>
      </c>
      <c r="AS239" s="47" t="str">
        <f t="shared" si="3"/>
        <v>2</v>
      </c>
    </row>
    <row r="240" spans="1:45">
      <c r="A240" s="30" t="s">
        <v>330</v>
      </c>
      <c r="B240" s="30" t="s">
        <v>331</v>
      </c>
      <c r="C240" s="30" t="s">
        <v>744</v>
      </c>
      <c r="D240" s="30" t="s">
        <v>629</v>
      </c>
      <c r="E240" s="30" t="s">
        <v>619</v>
      </c>
      <c r="F240" s="30" t="s">
        <v>620</v>
      </c>
      <c r="G240" s="30" t="s">
        <v>745</v>
      </c>
      <c r="H240" s="30" t="s">
        <v>630</v>
      </c>
      <c r="I240" s="30" t="s">
        <v>631</v>
      </c>
      <c r="J240" s="40">
        <v>1610000</v>
      </c>
      <c r="K240" s="40">
        <v>1610000</v>
      </c>
      <c r="L240" s="40">
        <v>695000</v>
      </c>
      <c r="M240" s="40">
        <v>0</v>
      </c>
      <c r="N240" s="40">
        <v>0</v>
      </c>
      <c r="O240" s="40">
        <v>0</v>
      </c>
      <c r="P240" s="40">
        <v>295079.94</v>
      </c>
      <c r="Q240" s="40">
        <v>295079.94</v>
      </c>
      <c r="R240" s="40">
        <v>25128.95</v>
      </c>
      <c r="S240" s="40">
        <v>295079.94</v>
      </c>
      <c r="T240" s="40">
        <v>295079.94</v>
      </c>
      <c r="U240" s="40">
        <v>399920.06</v>
      </c>
      <c r="V240" s="40">
        <v>1314920.06</v>
      </c>
      <c r="W240" s="40">
        <v>1314920.06</v>
      </c>
      <c r="X240" s="40">
        <v>1314920.06</v>
      </c>
      <c r="Y240" s="40">
        <v>0</v>
      </c>
      <c r="Z240" s="40">
        <v>0</v>
      </c>
      <c r="AA240" s="40">
        <v>0</v>
      </c>
      <c r="AB240" s="40">
        <v>0</v>
      </c>
      <c r="AC240" s="40">
        <v>0</v>
      </c>
      <c r="AD240" s="30" t="s">
        <v>338</v>
      </c>
      <c r="AE240" s="30" t="s">
        <v>623</v>
      </c>
      <c r="AF240" s="30" t="s">
        <v>624</v>
      </c>
      <c r="AG240" s="30" t="s">
        <v>632</v>
      </c>
      <c r="AH240" s="30" t="s">
        <v>341</v>
      </c>
      <c r="AI240" s="30" t="s">
        <v>341</v>
      </c>
      <c r="AJ240" s="30" t="s">
        <v>341</v>
      </c>
      <c r="AK240" s="30" t="s">
        <v>339</v>
      </c>
      <c r="AL240" s="30" t="s">
        <v>341</v>
      </c>
      <c r="AM240" s="30" t="s">
        <v>341</v>
      </c>
      <c r="AN240" s="30" t="s">
        <v>626</v>
      </c>
      <c r="AO240" s="30" t="s">
        <v>627</v>
      </c>
      <c r="AP240" s="30" t="s">
        <v>631</v>
      </c>
      <c r="AQ240" s="30" t="s">
        <v>344</v>
      </c>
      <c r="AR240" s="30" t="s">
        <v>628</v>
      </c>
      <c r="AS240" s="47" t="str">
        <f t="shared" si="3"/>
        <v>5</v>
      </c>
    </row>
    <row r="241" spans="1:45">
      <c r="A241" s="30" t="s">
        <v>330</v>
      </c>
      <c r="B241" s="30" t="s">
        <v>331</v>
      </c>
      <c r="C241" s="30" t="s">
        <v>744</v>
      </c>
      <c r="D241" s="30" t="s">
        <v>633</v>
      </c>
      <c r="E241" s="30" t="s">
        <v>619</v>
      </c>
      <c r="F241" s="30" t="s">
        <v>620</v>
      </c>
      <c r="G241" s="30" t="s">
        <v>745</v>
      </c>
      <c r="H241" s="30" t="s">
        <v>634</v>
      </c>
      <c r="I241" s="30" t="s">
        <v>635</v>
      </c>
      <c r="J241" s="40">
        <v>33514998</v>
      </c>
      <c r="K241" s="40">
        <v>33514998</v>
      </c>
      <c r="L241" s="40">
        <v>16757499</v>
      </c>
      <c r="M241" s="40">
        <v>0</v>
      </c>
      <c r="N241" s="40">
        <v>0</v>
      </c>
      <c r="O241" s="40">
        <v>0</v>
      </c>
      <c r="P241" s="40">
        <v>17097252.170000002</v>
      </c>
      <c r="Q241" s="40">
        <v>17097252.170000002</v>
      </c>
      <c r="R241" s="40">
        <v>17097252.170000002</v>
      </c>
      <c r="S241" s="40">
        <v>17097252.170000002</v>
      </c>
      <c r="T241" s="40">
        <v>17097252.170000002</v>
      </c>
      <c r="U241" s="40">
        <v>-339753.17</v>
      </c>
      <c r="V241" s="40">
        <v>16417745.83</v>
      </c>
      <c r="W241" s="40">
        <v>16417745.83</v>
      </c>
      <c r="X241" s="40">
        <v>16417745.83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30" t="s">
        <v>338</v>
      </c>
      <c r="AE241" s="30" t="s">
        <v>623</v>
      </c>
      <c r="AF241" s="30" t="s">
        <v>624</v>
      </c>
      <c r="AG241" s="30" t="s">
        <v>636</v>
      </c>
      <c r="AH241" s="30" t="s">
        <v>341</v>
      </c>
      <c r="AI241" s="30" t="s">
        <v>341</v>
      </c>
      <c r="AJ241" s="30" t="s">
        <v>341</v>
      </c>
      <c r="AK241" s="30" t="s">
        <v>339</v>
      </c>
      <c r="AL241" s="30" t="s">
        <v>341</v>
      </c>
      <c r="AM241" s="30" t="s">
        <v>341</v>
      </c>
      <c r="AN241" s="30" t="s">
        <v>626</v>
      </c>
      <c r="AO241" s="30" t="s">
        <v>627</v>
      </c>
      <c r="AP241" s="30" t="s">
        <v>635</v>
      </c>
      <c r="AQ241" s="30" t="s">
        <v>344</v>
      </c>
      <c r="AR241" s="30" t="s">
        <v>628</v>
      </c>
      <c r="AS241" s="47" t="str">
        <f t="shared" si="3"/>
        <v>5</v>
      </c>
    </row>
    <row r="242" spans="1:45">
      <c r="A242" s="30" t="s">
        <v>330</v>
      </c>
      <c r="B242" s="30" t="s">
        <v>331</v>
      </c>
      <c r="C242" s="30" t="s">
        <v>744</v>
      </c>
      <c r="D242" s="30" t="s">
        <v>775</v>
      </c>
      <c r="E242" s="30" t="s">
        <v>619</v>
      </c>
      <c r="F242" s="30" t="s">
        <v>620</v>
      </c>
      <c r="G242" s="30" t="s">
        <v>745</v>
      </c>
      <c r="H242" s="30" t="s">
        <v>776</v>
      </c>
      <c r="I242" s="30" t="s">
        <v>777</v>
      </c>
      <c r="J242" s="40">
        <v>8400000</v>
      </c>
      <c r="K242" s="40">
        <v>8400000</v>
      </c>
      <c r="L242" s="40">
        <v>4200000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4200000</v>
      </c>
      <c r="V242" s="40">
        <v>8400000</v>
      </c>
      <c r="W242" s="40">
        <v>8400000</v>
      </c>
      <c r="X242" s="40">
        <v>8400000</v>
      </c>
      <c r="Y242" s="40">
        <v>0</v>
      </c>
      <c r="Z242" s="40">
        <v>0</v>
      </c>
      <c r="AA242" s="40">
        <v>0</v>
      </c>
      <c r="AB242" s="40">
        <v>0</v>
      </c>
      <c r="AC242" s="40">
        <v>0</v>
      </c>
      <c r="AD242" s="30" t="s">
        <v>338</v>
      </c>
      <c r="AE242" s="30" t="s">
        <v>623</v>
      </c>
      <c r="AF242" s="30" t="s">
        <v>624</v>
      </c>
      <c r="AG242" s="30" t="s">
        <v>778</v>
      </c>
      <c r="AH242" s="30" t="s">
        <v>341</v>
      </c>
      <c r="AI242" s="30" t="s">
        <v>341</v>
      </c>
      <c r="AJ242" s="30" t="s">
        <v>341</v>
      </c>
      <c r="AK242" s="30" t="s">
        <v>339</v>
      </c>
      <c r="AL242" s="30" t="s">
        <v>341</v>
      </c>
      <c r="AM242" s="30" t="s">
        <v>341</v>
      </c>
      <c r="AN242" s="30" t="s">
        <v>626</v>
      </c>
      <c r="AO242" s="30" t="s">
        <v>627</v>
      </c>
      <c r="AP242" s="30" t="s">
        <v>777</v>
      </c>
      <c r="AQ242" s="30" t="s">
        <v>344</v>
      </c>
      <c r="AR242" s="30" t="s">
        <v>628</v>
      </c>
      <c r="AS242" s="47" t="str">
        <f t="shared" si="3"/>
        <v>5</v>
      </c>
    </row>
    <row r="243" spans="1:45">
      <c r="A243" s="30" t="s">
        <v>330</v>
      </c>
      <c r="B243" s="30" t="s">
        <v>331</v>
      </c>
      <c r="C243" s="30" t="s">
        <v>744</v>
      </c>
      <c r="D243" s="30" t="s">
        <v>710</v>
      </c>
      <c r="E243" s="30" t="s">
        <v>619</v>
      </c>
      <c r="F243" s="30" t="s">
        <v>711</v>
      </c>
      <c r="G243" s="30" t="s">
        <v>745</v>
      </c>
      <c r="H243" s="30" t="s">
        <v>712</v>
      </c>
      <c r="I243" s="30" t="s">
        <v>713</v>
      </c>
      <c r="J243" s="40">
        <v>220000000</v>
      </c>
      <c r="K243" s="40">
        <v>220000000</v>
      </c>
      <c r="L243" s="40">
        <v>59000000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59000000</v>
      </c>
      <c r="V243" s="40">
        <v>220000000</v>
      </c>
      <c r="W243" s="40">
        <v>220000000</v>
      </c>
      <c r="X243" s="40">
        <v>220000000</v>
      </c>
      <c r="Y243" s="40">
        <v>0</v>
      </c>
      <c r="Z243" s="40">
        <v>0</v>
      </c>
      <c r="AA243" s="40">
        <v>0</v>
      </c>
      <c r="AB243" s="40">
        <v>0</v>
      </c>
      <c r="AC243" s="40">
        <v>0</v>
      </c>
      <c r="AD243" s="30" t="s">
        <v>338</v>
      </c>
      <c r="AE243" s="30" t="s">
        <v>623</v>
      </c>
      <c r="AF243" s="30" t="s">
        <v>714</v>
      </c>
      <c r="AG243" s="30" t="s">
        <v>715</v>
      </c>
      <c r="AH243" s="30" t="s">
        <v>341</v>
      </c>
      <c r="AI243" s="30" t="s">
        <v>341</v>
      </c>
      <c r="AJ243" s="30" t="s">
        <v>341</v>
      </c>
      <c r="AK243" s="30" t="s">
        <v>339</v>
      </c>
      <c r="AL243" s="30" t="s">
        <v>341</v>
      </c>
      <c r="AM243" s="30" t="s">
        <v>341</v>
      </c>
      <c r="AN243" s="30" t="s">
        <v>626</v>
      </c>
      <c r="AO243" s="30" t="s">
        <v>716</v>
      </c>
      <c r="AP243" s="30" t="s">
        <v>713</v>
      </c>
      <c r="AQ243" s="30" t="s">
        <v>344</v>
      </c>
      <c r="AR243" s="30" t="s">
        <v>628</v>
      </c>
      <c r="AS243" s="47" t="str">
        <f t="shared" si="3"/>
        <v>5</v>
      </c>
    </row>
    <row r="244" spans="1:45">
      <c r="A244" s="30" t="s">
        <v>330</v>
      </c>
      <c r="B244" s="30" t="s">
        <v>331</v>
      </c>
      <c r="C244" s="30" t="s">
        <v>744</v>
      </c>
      <c r="D244" s="30" t="s">
        <v>637</v>
      </c>
      <c r="E244" s="30" t="s">
        <v>619</v>
      </c>
      <c r="F244" s="30" t="s">
        <v>638</v>
      </c>
      <c r="G244" s="30" t="s">
        <v>745</v>
      </c>
      <c r="H244" s="30" t="s">
        <v>639</v>
      </c>
      <c r="I244" s="30" t="s">
        <v>639</v>
      </c>
      <c r="J244" s="40">
        <v>30475002</v>
      </c>
      <c r="K244" s="40">
        <v>30475002</v>
      </c>
      <c r="L244" s="40">
        <v>22847501</v>
      </c>
      <c r="M244" s="40">
        <v>0</v>
      </c>
      <c r="N244" s="40">
        <v>0</v>
      </c>
      <c r="O244" s="40">
        <v>0</v>
      </c>
      <c r="P244" s="40">
        <v>20911036.41</v>
      </c>
      <c r="Q244" s="40">
        <v>20911036.41</v>
      </c>
      <c r="R244" s="40">
        <v>9063535.4100000001</v>
      </c>
      <c r="S244" s="40">
        <v>20911036.41</v>
      </c>
      <c r="T244" s="40">
        <v>20911036.41</v>
      </c>
      <c r="U244" s="40">
        <v>1936464.59</v>
      </c>
      <c r="V244" s="40">
        <v>9563965.5899999999</v>
      </c>
      <c r="W244" s="40">
        <v>9563965.5899999999</v>
      </c>
      <c r="X244" s="40">
        <v>9563965.5899999999</v>
      </c>
      <c r="Y244" s="40">
        <v>0</v>
      </c>
      <c r="Z244" s="40">
        <v>0</v>
      </c>
      <c r="AA244" s="40">
        <v>0</v>
      </c>
      <c r="AB244" s="40">
        <v>0</v>
      </c>
      <c r="AC244" s="40">
        <v>0</v>
      </c>
      <c r="AD244" s="30" t="s">
        <v>338</v>
      </c>
      <c r="AE244" s="30" t="s">
        <v>623</v>
      </c>
      <c r="AF244" s="30" t="s">
        <v>640</v>
      </c>
      <c r="AG244" s="30" t="s">
        <v>641</v>
      </c>
      <c r="AH244" s="30" t="s">
        <v>341</v>
      </c>
      <c r="AI244" s="30" t="s">
        <v>341</v>
      </c>
      <c r="AJ244" s="30" t="s">
        <v>341</v>
      </c>
      <c r="AK244" s="30" t="s">
        <v>339</v>
      </c>
      <c r="AL244" s="30" t="s">
        <v>341</v>
      </c>
      <c r="AM244" s="30" t="s">
        <v>341</v>
      </c>
      <c r="AN244" s="30" t="s">
        <v>626</v>
      </c>
      <c r="AO244" s="30" t="s">
        <v>642</v>
      </c>
      <c r="AP244" s="30" t="s">
        <v>639</v>
      </c>
      <c r="AQ244" s="30" t="s">
        <v>344</v>
      </c>
      <c r="AR244" s="30" t="s">
        <v>628</v>
      </c>
      <c r="AS244" s="47" t="str">
        <f t="shared" si="3"/>
        <v>5</v>
      </c>
    </row>
    <row r="245" spans="1:45">
      <c r="A245" s="30" t="s">
        <v>330</v>
      </c>
      <c r="B245" s="30" t="s">
        <v>331</v>
      </c>
      <c r="C245" s="30" t="s">
        <v>744</v>
      </c>
      <c r="D245" s="30" t="s">
        <v>779</v>
      </c>
      <c r="E245" s="30" t="s">
        <v>334</v>
      </c>
      <c r="F245" s="30" t="s">
        <v>644</v>
      </c>
      <c r="G245" s="30" t="s">
        <v>745</v>
      </c>
      <c r="H245" s="30" t="s">
        <v>645</v>
      </c>
      <c r="I245" s="30" t="s">
        <v>646</v>
      </c>
      <c r="J245" s="40">
        <v>38329556</v>
      </c>
      <c r="K245" s="40">
        <v>38329556</v>
      </c>
      <c r="L245" s="40">
        <v>38329556</v>
      </c>
      <c r="M245" s="40">
        <v>0</v>
      </c>
      <c r="N245" s="40">
        <v>0</v>
      </c>
      <c r="O245" s="40">
        <v>0</v>
      </c>
      <c r="P245" s="40">
        <v>14969111.699999999</v>
      </c>
      <c r="Q245" s="40">
        <v>14969111.699999999</v>
      </c>
      <c r="R245" s="40">
        <v>2474613.5699999998</v>
      </c>
      <c r="S245" s="40">
        <v>14969111.699999999</v>
      </c>
      <c r="T245" s="40">
        <v>14969111.699999999</v>
      </c>
      <c r="U245" s="40">
        <v>23360444.300000001</v>
      </c>
      <c r="V245" s="40">
        <v>23360444.300000001</v>
      </c>
      <c r="W245" s="40">
        <v>23360444.300000001</v>
      </c>
      <c r="X245" s="40">
        <v>23360444.300000001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30" t="s">
        <v>338</v>
      </c>
      <c r="AE245" s="30" t="s">
        <v>647</v>
      </c>
      <c r="AF245" s="30" t="s">
        <v>648</v>
      </c>
      <c r="AG245" s="30" t="s">
        <v>649</v>
      </c>
      <c r="AH245" s="30" t="s">
        <v>378</v>
      </c>
      <c r="AI245" s="30" t="s">
        <v>341</v>
      </c>
      <c r="AJ245" s="30" t="s">
        <v>341</v>
      </c>
      <c r="AK245" s="30" t="s">
        <v>339</v>
      </c>
      <c r="AL245" s="30" t="s">
        <v>650</v>
      </c>
      <c r="AM245" s="30" t="s">
        <v>396</v>
      </c>
      <c r="AN245" s="30" t="s">
        <v>651</v>
      </c>
      <c r="AO245" s="30" t="s">
        <v>652</v>
      </c>
      <c r="AP245" s="30" t="s">
        <v>653</v>
      </c>
      <c r="AQ245" s="30" t="s">
        <v>344</v>
      </c>
      <c r="AR245" s="30" t="s">
        <v>345</v>
      </c>
      <c r="AS245" s="47" t="str">
        <f t="shared" si="3"/>
        <v>6</v>
      </c>
    </row>
    <row r="246" spans="1:45">
      <c r="A246" s="30" t="s">
        <v>330</v>
      </c>
      <c r="B246" s="30" t="s">
        <v>331</v>
      </c>
      <c r="C246" s="30" t="s">
        <v>744</v>
      </c>
      <c r="D246" s="30" t="s">
        <v>780</v>
      </c>
      <c r="E246" s="30" t="s">
        <v>334</v>
      </c>
      <c r="F246" s="30" t="s">
        <v>644</v>
      </c>
      <c r="G246" s="30" t="s">
        <v>745</v>
      </c>
      <c r="H246" s="30" t="s">
        <v>655</v>
      </c>
      <c r="I246" s="30" t="s">
        <v>656</v>
      </c>
      <c r="J246" s="40">
        <v>6103433</v>
      </c>
      <c r="K246" s="40">
        <v>6103433</v>
      </c>
      <c r="L246" s="40">
        <v>6103433</v>
      </c>
      <c r="M246" s="40">
        <v>0</v>
      </c>
      <c r="N246" s="40">
        <v>0</v>
      </c>
      <c r="O246" s="40">
        <v>0</v>
      </c>
      <c r="P246" s="40">
        <v>2383616.48</v>
      </c>
      <c r="Q246" s="40">
        <v>2383616.48</v>
      </c>
      <c r="R246" s="40">
        <v>394046.75</v>
      </c>
      <c r="S246" s="40">
        <v>2383616.48</v>
      </c>
      <c r="T246" s="40">
        <v>2383616.48</v>
      </c>
      <c r="U246" s="40">
        <v>3719816.52</v>
      </c>
      <c r="V246" s="40">
        <v>3719816.52</v>
      </c>
      <c r="W246" s="40">
        <v>3719816.52</v>
      </c>
      <c r="X246" s="40">
        <v>3719816.52</v>
      </c>
      <c r="Y246" s="40">
        <v>0</v>
      </c>
      <c r="Z246" s="40">
        <v>0</v>
      </c>
      <c r="AA246" s="40">
        <v>0</v>
      </c>
      <c r="AB246" s="40">
        <v>0</v>
      </c>
      <c r="AC246" s="40">
        <v>0</v>
      </c>
      <c r="AD246" s="30" t="s">
        <v>338</v>
      </c>
      <c r="AE246" s="30" t="s">
        <v>647</v>
      </c>
      <c r="AF246" s="30" t="s">
        <v>648</v>
      </c>
      <c r="AG246" s="30" t="s">
        <v>649</v>
      </c>
      <c r="AH246" s="30" t="s">
        <v>338</v>
      </c>
      <c r="AI246" s="30" t="s">
        <v>341</v>
      </c>
      <c r="AJ246" s="30" t="s">
        <v>341</v>
      </c>
      <c r="AK246" s="30" t="s">
        <v>339</v>
      </c>
      <c r="AL246" s="30" t="s">
        <v>657</v>
      </c>
      <c r="AM246" s="30" t="s">
        <v>380</v>
      </c>
      <c r="AN246" s="30" t="s">
        <v>651</v>
      </c>
      <c r="AO246" s="30" t="s">
        <v>652</v>
      </c>
      <c r="AP246" s="30" t="s">
        <v>653</v>
      </c>
      <c r="AQ246" s="30" t="s">
        <v>344</v>
      </c>
      <c r="AR246" s="30" t="s">
        <v>345</v>
      </c>
      <c r="AS246" s="47" t="str">
        <f t="shared" si="3"/>
        <v>6</v>
      </c>
    </row>
    <row r="247" spans="1:45">
      <c r="A247" s="30" t="s">
        <v>330</v>
      </c>
      <c r="B247" s="30" t="s">
        <v>331</v>
      </c>
      <c r="C247" s="30" t="s">
        <v>744</v>
      </c>
      <c r="D247" s="30" t="s">
        <v>781</v>
      </c>
      <c r="E247" s="30" t="s">
        <v>334</v>
      </c>
      <c r="F247" s="30" t="s">
        <v>644</v>
      </c>
      <c r="G247" s="30" t="s">
        <v>745</v>
      </c>
      <c r="H247" s="30" t="s">
        <v>782</v>
      </c>
      <c r="I247" s="30" t="s">
        <v>783</v>
      </c>
      <c r="J247" s="40">
        <v>23500000</v>
      </c>
      <c r="K247" s="40">
        <v>23500000</v>
      </c>
      <c r="L247" s="40">
        <v>11750000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11750000</v>
      </c>
      <c r="V247" s="40">
        <v>23500000</v>
      </c>
      <c r="W247" s="40">
        <v>23500000</v>
      </c>
      <c r="X247" s="40">
        <v>23500000</v>
      </c>
      <c r="Y247" s="40">
        <v>0</v>
      </c>
      <c r="Z247" s="40">
        <v>0</v>
      </c>
      <c r="AA247" s="40">
        <v>0</v>
      </c>
      <c r="AB247" s="40">
        <v>0</v>
      </c>
      <c r="AC247" s="40">
        <v>0</v>
      </c>
      <c r="AD247" s="30" t="s">
        <v>338</v>
      </c>
      <c r="AE247" s="30" t="s">
        <v>647</v>
      </c>
      <c r="AF247" s="30" t="s">
        <v>648</v>
      </c>
      <c r="AG247" s="30" t="s">
        <v>784</v>
      </c>
      <c r="AH247" s="30" t="s">
        <v>785</v>
      </c>
      <c r="AI247" s="30" t="s">
        <v>341</v>
      </c>
      <c r="AJ247" s="30" t="s">
        <v>341</v>
      </c>
      <c r="AK247" s="30" t="s">
        <v>339</v>
      </c>
      <c r="AL247" s="30" t="s">
        <v>786</v>
      </c>
      <c r="AM247" s="30" t="s">
        <v>787</v>
      </c>
      <c r="AN247" s="30" t="s">
        <v>651</v>
      </c>
      <c r="AO247" s="30" t="s">
        <v>652</v>
      </c>
      <c r="AP247" s="30" t="s">
        <v>788</v>
      </c>
      <c r="AQ247" s="30" t="s">
        <v>344</v>
      </c>
      <c r="AR247" s="30" t="s">
        <v>345</v>
      </c>
      <c r="AS247" s="47" t="str">
        <f t="shared" si="3"/>
        <v>6</v>
      </c>
    </row>
    <row r="248" spans="1:45">
      <c r="A248" s="30" t="s">
        <v>330</v>
      </c>
      <c r="B248" s="30" t="s">
        <v>331</v>
      </c>
      <c r="C248" s="30" t="s">
        <v>744</v>
      </c>
      <c r="D248" s="30" t="s">
        <v>658</v>
      </c>
      <c r="E248" s="30" t="s">
        <v>334</v>
      </c>
      <c r="F248" s="30" t="s">
        <v>659</v>
      </c>
      <c r="G248" s="30" t="s">
        <v>745</v>
      </c>
      <c r="H248" s="30" t="s">
        <v>660</v>
      </c>
      <c r="I248" s="30" t="s">
        <v>660</v>
      </c>
      <c r="J248" s="40">
        <v>7250000</v>
      </c>
      <c r="K248" s="40">
        <v>7250000</v>
      </c>
      <c r="L248" s="40">
        <v>7250000</v>
      </c>
      <c r="M248" s="40">
        <v>0</v>
      </c>
      <c r="N248" s="40">
        <v>0</v>
      </c>
      <c r="O248" s="40">
        <v>0</v>
      </c>
      <c r="P248" s="40">
        <v>7250000</v>
      </c>
      <c r="Q248" s="40">
        <v>7250000</v>
      </c>
      <c r="R248" s="40">
        <v>3650000</v>
      </c>
      <c r="S248" s="40">
        <v>7250000</v>
      </c>
      <c r="T248" s="40">
        <v>7250000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40">
        <v>0</v>
      </c>
      <c r="AA248" s="40">
        <v>0</v>
      </c>
      <c r="AB248" s="40">
        <v>0</v>
      </c>
      <c r="AC248" s="40">
        <v>0</v>
      </c>
      <c r="AD248" s="30" t="s">
        <v>338</v>
      </c>
      <c r="AE248" s="30" t="s">
        <v>647</v>
      </c>
      <c r="AF248" s="30" t="s">
        <v>661</v>
      </c>
      <c r="AG248" s="30" t="s">
        <v>662</v>
      </c>
      <c r="AH248" s="30" t="s">
        <v>341</v>
      </c>
      <c r="AI248" s="30" t="s">
        <v>341</v>
      </c>
      <c r="AJ248" s="30" t="s">
        <v>341</v>
      </c>
      <c r="AK248" s="30" t="s">
        <v>339</v>
      </c>
      <c r="AL248" s="30" t="s">
        <v>341</v>
      </c>
      <c r="AM248" s="30" t="s">
        <v>341</v>
      </c>
      <c r="AN248" s="30" t="s">
        <v>651</v>
      </c>
      <c r="AO248" s="30" t="s">
        <v>663</v>
      </c>
      <c r="AP248" s="30" t="s">
        <v>660</v>
      </c>
      <c r="AQ248" s="30" t="s">
        <v>344</v>
      </c>
      <c r="AR248" s="30" t="s">
        <v>345</v>
      </c>
      <c r="AS248" s="47" t="str">
        <f t="shared" si="3"/>
        <v>6</v>
      </c>
    </row>
    <row r="249" spans="1:45">
      <c r="A249" s="30" t="s">
        <v>330</v>
      </c>
      <c r="B249" s="30" t="s">
        <v>331</v>
      </c>
      <c r="C249" s="30" t="s">
        <v>744</v>
      </c>
      <c r="D249" s="30" t="s">
        <v>664</v>
      </c>
      <c r="E249" s="30" t="s">
        <v>334</v>
      </c>
      <c r="F249" s="30" t="s">
        <v>659</v>
      </c>
      <c r="G249" s="30" t="s">
        <v>745</v>
      </c>
      <c r="H249" s="30" t="s">
        <v>665</v>
      </c>
      <c r="I249" s="30" t="s">
        <v>665</v>
      </c>
      <c r="J249" s="40">
        <v>15000000</v>
      </c>
      <c r="K249" s="40">
        <v>15000000</v>
      </c>
      <c r="L249" s="40">
        <v>15000000</v>
      </c>
      <c r="M249" s="40">
        <v>0</v>
      </c>
      <c r="N249" s="40">
        <v>0</v>
      </c>
      <c r="O249" s="40">
        <v>0</v>
      </c>
      <c r="P249" s="40">
        <v>13812751.76</v>
      </c>
      <c r="Q249" s="40">
        <v>13812751.76</v>
      </c>
      <c r="R249" s="40">
        <v>773494.14</v>
      </c>
      <c r="S249" s="40">
        <v>13812751.76</v>
      </c>
      <c r="T249" s="40">
        <v>13812751.76</v>
      </c>
      <c r="U249" s="40">
        <v>1187248.24</v>
      </c>
      <c r="V249" s="40">
        <v>1187248.24</v>
      </c>
      <c r="W249" s="40">
        <v>1187248.24</v>
      </c>
      <c r="X249" s="40">
        <v>1187248.24</v>
      </c>
      <c r="Y249" s="40">
        <v>0</v>
      </c>
      <c r="Z249" s="40">
        <v>0</v>
      </c>
      <c r="AA249" s="40">
        <v>0</v>
      </c>
      <c r="AB249" s="40">
        <v>0</v>
      </c>
      <c r="AC249" s="40">
        <v>0</v>
      </c>
      <c r="AD249" s="30" t="s">
        <v>338</v>
      </c>
      <c r="AE249" s="30" t="s">
        <v>647</v>
      </c>
      <c r="AF249" s="30" t="s">
        <v>661</v>
      </c>
      <c r="AG249" s="30" t="s">
        <v>666</v>
      </c>
      <c r="AH249" s="30" t="s">
        <v>341</v>
      </c>
      <c r="AI249" s="30" t="s">
        <v>341</v>
      </c>
      <c r="AJ249" s="30" t="s">
        <v>341</v>
      </c>
      <c r="AK249" s="30" t="s">
        <v>339</v>
      </c>
      <c r="AL249" s="30" t="s">
        <v>341</v>
      </c>
      <c r="AM249" s="30" t="s">
        <v>341</v>
      </c>
      <c r="AN249" s="30" t="s">
        <v>651</v>
      </c>
      <c r="AO249" s="30" t="s">
        <v>663</v>
      </c>
      <c r="AP249" s="30" t="s">
        <v>665</v>
      </c>
      <c r="AQ249" s="30" t="s">
        <v>344</v>
      </c>
      <c r="AR249" s="30" t="s">
        <v>345</v>
      </c>
      <c r="AS249" s="47" t="str">
        <f t="shared" si="3"/>
        <v>6</v>
      </c>
    </row>
    <row r="250" spans="1:45">
      <c r="A250" s="30" t="s">
        <v>330</v>
      </c>
      <c r="B250" s="30" t="s">
        <v>331</v>
      </c>
      <c r="C250" s="30" t="s">
        <v>744</v>
      </c>
      <c r="D250" s="30" t="s">
        <v>789</v>
      </c>
      <c r="E250" s="30" t="s">
        <v>334</v>
      </c>
      <c r="F250" s="30" t="s">
        <v>659</v>
      </c>
      <c r="G250" s="30" t="s">
        <v>745</v>
      </c>
      <c r="H250" s="30" t="s">
        <v>790</v>
      </c>
      <c r="I250" s="30" t="s">
        <v>790</v>
      </c>
      <c r="J250" s="40">
        <v>134500000</v>
      </c>
      <c r="K250" s="40">
        <v>134500000</v>
      </c>
      <c r="L250" s="40">
        <v>55993436.75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40">
        <v>0</v>
      </c>
      <c r="U250" s="40">
        <v>55993436.75</v>
      </c>
      <c r="V250" s="40">
        <v>134500000</v>
      </c>
      <c r="W250" s="40">
        <v>134500000</v>
      </c>
      <c r="X250" s="40">
        <v>134500000</v>
      </c>
      <c r="Y250" s="40">
        <v>0</v>
      </c>
      <c r="Z250" s="40">
        <v>0</v>
      </c>
      <c r="AA250" s="40">
        <v>0</v>
      </c>
      <c r="AB250" s="40">
        <v>0</v>
      </c>
      <c r="AC250" s="40">
        <v>0</v>
      </c>
      <c r="AD250" s="30" t="s">
        <v>338</v>
      </c>
      <c r="AE250" s="30" t="s">
        <v>647</v>
      </c>
      <c r="AF250" s="30" t="s">
        <v>791</v>
      </c>
      <c r="AG250" s="30" t="s">
        <v>792</v>
      </c>
      <c r="AH250" s="30" t="s">
        <v>378</v>
      </c>
      <c r="AI250" s="30" t="s">
        <v>341</v>
      </c>
      <c r="AJ250" s="30" t="s">
        <v>341</v>
      </c>
      <c r="AK250" s="30" t="s">
        <v>339</v>
      </c>
      <c r="AL250" s="30" t="s">
        <v>793</v>
      </c>
      <c r="AM250" s="30" t="s">
        <v>794</v>
      </c>
      <c r="AN250" s="30" t="s">
        <v>651</v>
      </c>
      <c r="AO250" s="30" t="s">
        <v>795</v>
      </c>
      <c r="AP250" s="30" t="s">
        <v>796</v>
      </c>
      <c r="AQ250" s="30" t="s">
        <v>344</v>
      </c>
      <c r="AR250" s="30" t="s">
        <v>345</v>
      </c>
      <c r="AS250" s="47" t="str">
        <f t="shared" si="3"/>
        <v>6</v>
      </c>
    </row>
    <row r="251" spans="1:45">
      <c r="A251" s="30" t="s">
        <v>330</v>
      </c>
      <c r="B251" s="30" t="s">
        <v>331</v>
      </c>
      <c r="C251" s="30" t="s">
        <v>744</v>
      </c>
      <c r="D251" s="30" t="s">
        <v>719</v>
      </c>
      <c r="E251" s="30" t="s">
        <v>334</v>
      </c>
      <c r="F251" s="30" t="s">
        <v>659</v>
      </c>
      <c r="G251" s="30" t="s">
        <v>745</v>
      </c>
      <c r="H251" s="30" t="s">
        <v>720</v>
      </c>
      <c r="I251" s="30" t="s">
        <v>720</v>
      </c>
      <c r="J251" s="40">
        <v>15000000</v>
      </c>
      <c r="K251" s="40">
        <v>16000000</v>
      </c>
      <c r="L251" s="40">
        <v>7500000</v>
      </c>
      <c r="M251" s="40">
        <v>0</v>
      </c>
      <c r="N251" s="40">
        <v>0</v>
      </c>
      <c r="O251" s="40">
        <v>0</v>
      </c>
      <c r="P251" s="40">
        <v>979000</v>
      </c>
      <c r="Q251" s="40">
        <v>979000</v>
      </c>
      <c r="R251" s="40">
        <v>0</v>
      </c>
      <c r="S251" s="40">
        <v>979000</v>
      </c>
      <c r="T251" s="40">
        <v>979000</v>
      </c>
      <c r="U251" s="40">
        <v>6521000</v>
      </c>
      <c r="V251" s="40">
        <v>15021000</v>
      </c>
      <c r="W251" s="40">
        <v>15021000</v>
      </c>
      <c r="X251" s="40">
        <v>15021000</v>
      </c>
      <c r="Y251" s="40">
        <v>0</v>
      </c>
      <c r="Z251" s="40">
        <v>0</v>
      </c>
      <c r="AA251" s="40">
        <v>0</v>
      </c>
      <c r="AB251" s="40">
        <v>0</v>
      </c>
      <c r="AC251" s="40">
        <v>1000000</v>
      </c>
      <c r="AD251" s="30" t="s">
        <v>338</v>
      </c>
      <c r="AE251" s="30" t="s">
        <v>647</v>
      </c>
      <c r="AF251" s="30" t="s">
        <v>721</v>
      </c>
      <c r="AG251" s="30" t="s">
        <v>722</v>
      </c>
      <c r="AH251" s="30" t="s">
        <v>341</v>
      </c>
      <c r="AI251" s="30" t="s">
        <v>341</v>
      </c>
      <c r="AJ251" s="30" t="s">
        <v>341</v>
      </c>
      <c r="AK251" s="30" t="s">
        <v>339</v>
      </c>
      <c r="AL251" s="30" t="s">
        <v>341</v>
      </c>
      <c r="AM251" s="30" t="s">
        <v>341</v>
      </c>
      <c r="AN251" s="30" t="s">
        <v>651</v>
      </c>
      <c r="AO251" s="30" t="s">
        <v>723</v>
      </c>
      <c r="AP251" s="30" t="s">
        <v>720</v>
      </c>
      <c r="AQ251" s="30" t="s">
        <v>344</v>
      </c>
      <c r="AR251" s="30" t="s">
        <v>345</v>
      </c>
      <c r="AS251" s="47" t="str">
        <f t="shared" si="3"/>
        <v>6</v>
      </c>
    </row>
    <row r="252" spans="1:45">
      <c r="A252" s="30" t="s">
        <v>330</v>
      </c>
      <c r="B252" s="30" t="s">
        <v>331</v>
      </c>
      <c r="C252" s="30" t="s">
        <v>744</v>
      </c>
      <c r="D252" s="30" t="s">
        <v>797</v>
      </c>
      <c r="E252" s="30" t="s">
        <v>334</v>
      </c>
      <c r="F252" s="30" t="s">
        <v>798</v>
      </c>
      <c r="G252" s="30" t="s">
        <v>745</v>
      </c>
      <c r="H252" s="30" t="s">
        <v>799</v>
      </c>
      <c r="I252" s="30" t="s">
        <v>799</v>
      </c>
      <c r="J252" s="40">
        <v>4527600</v>
      </c>
      <c r="K252" s="40">
        <v>4527600</v>
      </c>
      <c r="L252" s="40">
        <v>4527600</v>
      </c>
      <c r="M252" s="40">
        <v>0</v>
      </c>
      <c r="N252" s="40">
        <v>0</v>
      </c>
      <c r="O252" s="40">
        <v>0</v>
      </c>
      <c r="P252" s="40">
        <v>2754403.44</v>
      </c>
      <c r="Q252" s="40">
        <v>2754403.44</v>
      </c>
      <c r="R252" s="40">
        <v>2754403.44</v>
      </c>
      <c r="S252" s="40">
        <v>2754403.44</v>
      </c>
      <c r="T252" s="40">
        <v>2754403.44</v>
      </c>
      <c r="U252" s="40">
        <v>1773196.56</v>
      </c>
      <c r="V252" s="40">
        <v>1773196.56</v>
      </c>
      <c r="W252" s="40">
        <v>1773196.56</v>
      </c>
      <c r="X252" s="40">
        <v>1773196.56</v>
      </c>
      <c r="Y252" s="40">
        <v>0</v>
      </c>
      <c r="Z252" s="40">
        <v>0</v>
      </c>
      <c r="AA252" s="40">
        <v>0</v>
      </c>
      <c r="AB252" s="40">
        <v>0</v>
      </c>
      <c r="AC252" s="40">
        <v>0</v>
      </c>
      <c r="AD252" s="30" t="s">
        <v>338</v>
      </c>
      <c r="AE252" s="30" t="s">
        <v>647</v>
      </c>
      <c r="AF252" s="30" t="s">
        <v>800</v>
      </c>
      <c r="AG252" s="30" t="s">
        <v>801</v>
      </c>
      <c r="AH252" s="30" t="s">
        <v>563</v>
      </c>
      <c r="AI252" s="30" t="s">
        <v>341</v>
      </c>
      <c r="AJ252" s="30" t="s">
        <v>341</v>
      </c>
      <c r="AK252" s="30" t="s">
        <v>339</v>
      </c>
      <c r="AL252" s="30" t="s">
        <v>802</v>
      </c>
      <c r="AM252" s="30" t="s">
        <v>803</v>
      </c>
      <c r="AN252" s="30" t="s">
        <v>651</v>
      </c>
      <c r="AO252" s="30" t="s">
        <v>804</v>
      </c>
      <c r="AP252" s="30" t="s">
        <v>805</v>
      </c>
      <c r="AQ252" s="30" t="s">
        <v>344</v>
      </c>
      <c r="AR252" s="30" t="s">
        <v>345</v>
      </c>
      <c r="AS252" s="47" t="str">
        <f t="shared" si="3"/>
        <v>6</v>
      </c>
    </row>
    <row r="253" spans="1:45">
      <c r="A253" s="30" t="s">
        <v>330</v>
      </c>
      <c r="B253" s="30" t="s">
        <v>331</v>
      </c>
      <c r="C253" s="30" t="s">
        <v>744</v>
      </c>
      <c r="D253" s="30" t="s">
        <v>806</v>
      </c>
      <c r="E253" s="30" t="s">
        <v>334</v>
      </c>
      <c r="F253" s="30" t="s">
        <v>798</v>
      </c>
      <c r="G253" s="30" t="s">
        <v>745</v>
      </c>
      <c r="H253" s="30" t="s">
        <v>807</v>
      </c>
      <c r="I253" s="30" t="s">
        <v>808</v>
      </c>
      <c r="J253" s="40">
        <v>39102000</v>
      </c>
      <c r="K253" s="40">
        <v>38102000</v>
      </c>
      <c r="L253" s="40">
        <v>38102000</v>
      </c>
      <c r="M253" s="40">
        <v>0</v>
      </c>
      <c r="N253" s="40">
        <v>0</v>
      </c>
      <c r="O253" s="40">
        <v>0</v>
      </c>
      <c r="P253" s="40">
        <v>34554303</v>
      </c>
      <c r="Q253" s="40">
        <v>34554303</v>
      </c>
      <c r="R253" s="40">
        <v>0</v>
      </c>
      <c r="S253" s="40">
        <v>34554303</v>
      </c>
      <c r="T253" s="40">
        <v>34554303</v>
      </c>
      <c r="U253" s="40">
        <v>3547697</v>
      </c>
      <c r="V253" s="40">
        <v>3547697</v>
      </c>
      <c r="W253" s="40">
        <v>3547697</v>
      </c>
      <c r="X253" s="40">
        <v>3547697</v>
      </c>
      <c r="Y253" s="40">
        <v>0</v>
      </c>
      <c r="Z253" s="40">
        <v>0</v>
      </c>
      <c r="AA253" s="40">
        <v>0</v>
      </c>
      <c r="AB253" s="40">
        <v>-1000000</v>
      </c>
      <c r="AC253" s="40">
        <v>0</v>
      </c>
      <c r="AD253" s="30" t="s">
        <v>338</v>
      </c>
      <c r="AE253" s="30" t="s">
        <v>647</v>
      </c>
      <c r="AF253" s="30" t="s">
        <v>800</v>
      </c>
      <c r="AG253" s="30" t="s">
        <v>801</v>
      </c>
      <c r="AH253" s="30" t="s">
        <v>586</v>
      </c>
      <c r="AI253" s="30" t="s">
        <v>341</v>
      </c>
      <c r="AJ253" s="30" t="s">
        <v>341</v>
      </c>
      <c r="AK253" s="30" t="s">
        <v>339</v>
      </c>
      <c r="AL253" s="30" t="s">
        <v>809</v>
      </c>
      <c r="AM253" s="30" t="s">
        <v>810</v>
      </c>
      <c r="AN253" s="30" t="s">
        <v>651</v>
      </c>
      <c r="AO253" s="30" t="s">
        <v>804</v>
      </c>
      <c r="AP253" s="30" t="s">
        <v>805</v>
      </c>
      <c r="AQ253" s="30" t="s">
        <v>344</v>
      </c>
      <c r="AR253" s="30" t="s">
        <v>345</v>
      </c>
      <c r="AS253" s="47" t="str">
        <f t="shared" si="3"/>
        <v>6</v>
      </c>
    </row>
    <row r="254" spans="1:45">
      <c r="A254" s="30" t="s">
        <v>330</v>
      </c>
      <c r="B254" s="30" t="s">
        <v>331</v>
      </c>
      <c r="C254" s="30" t="s">
        <v>744</v>
      </c>
      <c r="D254" s="30" t="s">
        <v>811</v>
      </c>
      <c r="E254" s="30" t="s">
        <v>334</v>
      </c>
      <c r="F254" s="30" t="s">
        <v>798</v>
      </c>
      <c r="G254" s="30" t="s">
        <v>745</v>
      </c>
      <c r="H254" s="30" t="s">
        <v>812</v>
      </c>
      <c r="I254" s="30" t="s">
        <v>813</v>
      </c>
      <c r="J254" s="40">
        <v>13588397</v>
      </c>
      <c r="K254" s="40">
        <v>13588397</v>
      </c>
      <c r="L254" s="40">
        <v>6794198.5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6794198.5</v>
      </c>
      <c r="V254" s="40">
        <v>13588397</v>
      </c>
      <c r="W254" s="40">
        <v>13588397</v>
      </c>
      <c r="X254" s="40">
        <v>13588397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30" t="s">
        <v>338</v>
      </c>
      <c r="AE254" s="30" t="s">
        <v>647</v>
      </c>
      <c r="AF254" s="30" t="s">
        <v>800</v>
      </c>
      <c r="AG254" s="30" t="s">
        <v>801</v>
      </c>
      <c r="AH254" s="30" t="s">
        <v>814</v>
      </c>
      <c r="AI254" s="30" t="s">
        <v>341</v>
      </c>
      <c r="AJ254" s="30" t="s">
        <v>341</v>
      </c>
      <c r="AK254" s="30" t="s">
        <v>339</v>
      </c>
      <c r="AL254" s="30" t="s">
        <v>815</v>
      </c>
      <c r="AM254" s="30" t="s">
        <v>816</v>
      </c>
      <c r="AN254" s="30" t="s">
        <v>651</v>
      </c>
      <c r="AO254" s="30" t="s">
        <v>804</v>
      </c>
      <c r="AP254" s="30" t="s">
        <v>805</v>
      </c>
      <c r="AQ254" s="30" t="s">
        <v>344</v>
      </c>
      <c r="AR254" s="30" t="s">
        <v>345</v>
      </c>
      <c r="AS254" s="47" t="str">
        <f t="shared" si="3"/>
        <v>6</v>
      </c>
    </row>
    <row r="255" spans="1:45">
      <c r="A255" s="30" t="s">
        <v>330</v>
      </c>
      <c r="B255" s="30" t="s">
        <v>331</v>
      </c>
      <c r="C255" s="30" t="s">
        <v>744</v>
      </c>
      <c r="D255" s="30" t="s">
        <v>724</v>
      </c>
      <c r="E255" s="30" t="s">
        <v>334</v>
      </c>
      <c r="F255" s="30" t="s">
        <v>421</v>
      </c>
      <c r="G255" s="30" t="s">
        <v>745</v>
      </c>
      <c r="H255" s="30" t="s">
        <v>725</v>
      </c>
      <c r="I255" s="30" t="s">
        <v>726</v>
      </c>
      <c r="J255" s="40">
        <v>39500000</v>
      </c>
      <c r="K255" s="40">
        <v>39500000</v>
      </c>
      <c r="L255" s="40">
        <v>19750000</v>
      </c>
      <c r="M255" s="40">
        <v>0</v>
      </c>
      <c r="N255" s="40">
        <v>0</v>
      </c>
      <c r="O255" s="40">
        <v>0</v>
      </c>
      <c r="P255" s="40">
        <v>29625000</v>
      </c>
      <c r="Q255" s="40">
        <v>29625000</v>
      </c>
      <c r="R255" s="40">
        <v>9875000</v>
      </c>
      <c r="S255" s="40">
        <v>29625000</v>
      </c>
      <c r="T255" s="40">
        <v>29625000</v>
      </c>
      <c r="U255" s="40">
        <v>-9875000</v>
      </c>
      <c r="V255" s="40">
        <v>9875000</v>
      </c>
      <c r="W255" s="40">
        <v>9875000</v>
      </c>
      <c r="X255" s="40">
        <v>9875000</v>
      </c>
      <c r="Y255" s="40">
        <v>0</v>
      </c>
      <c r="Z255" s="40">
        <v>0</v>
      </c>
      <c r="AA255" s="40">
        <v>0</v>
      </c>
      <c r="AB255" s="40">
        <v>0</v>
      </c>
      <c r="AC255" s="40">
        <v>0</v>
      </c>
      <c r="AD255" s="30" t="s">
        <v>338</v>
      </c>
      <c r="AE255" s="30" t="s">
        <v>727</v>
      </c>
      <c r="AF255" s="30" t="s">
        <v>728</v>
      </c>
      <c r="AG255" s="30" t="s">
        <v>729</v>
      </c>
      <c r="AH255" s="30" t="s">
        <v>341</v>
      </c>
      <c r="AI255" s="30" t="s">
        <v>341</v>
      </c>
      <c r="AJ255" s="30" t="s">
        <v>341</v>
      </c>
      <c r="AK255" s="30" t="s">
        <v>339</v>
      </c>
      <c r="AL255" s="30" t="s">
        <v>341</v>
      </c>
      <c r="AM255" s="30" t="s">
        <v>341</v>
      </c>
      <c r="AN255" s="30" t="s">
        <v>730</v>
      </c>
      <c r="AO255" s="30" t="s">
        <v>731</v>
      </c>
      <c r="AP255" s="30" t="s">
        <v>726</v>
      </c>
      <c r="AQ255" s="30" t="s">
        <v>344</v>
      </c>
      <c r="AR255" s="30" t="s">
        <v>345</v>
      </c>
      <c r="AS255" s="47" t="str">
        <f t="shared" si="3"/>
        <v>9</v>
      </c>
    </row>
    <row r="256" spans="1:45">
      <c r="A256" s="30"/>
      <c r="B256" s="30"/>
      <c r="C256" s="30"/>
      <c r="D256" s="30"/>
      <c r="E256" s="30"/>
      <c r="F256" s="30"/>
      <c r="G256" s="30"/>
      <c r="H256" s="30"/>
      <c r="I256" s="3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47" t="str">
        <f t="shared" si="3"/>
        <v/>
      </c>
    </row>
    <row r="257" spans="1:45">
      <c r="A257" s="30"/>
      <c r="B257" s="30"/>
      <c r="C257" s="30"/>
      <c r="D257" s="30"/>
      <c r="E257" s="30"/>
      <c r="F257" s="30"/>
      <c r="G257" s="30"/>
      <c r="H257" s="30"/>
      <c r="I257" s="3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47" t="str">
        <f t="shared" si="3"/>
        <v/>
      </c>
    </row>
    <row r="258" spans="1:45">
      <c r="A258" s="30"/>
      <c r="B258" s="30"/>
      <c r="C258" s="30"/>
      <c r="D258" s="30"/>
      <c r="E258" s="30"/>
      <c r="F258" s="30"/>
      <c r="G258" s="30"/>
      <c r="H258" s="30"/>
      <c r="I258" s="3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47" t="str">
        <f t="shared" si="3"/>
        <v/>
      </c>
    </row>
    <row r="259" spans="1:45">
      <c r="A259" s="30"/>
      <c r="B259" s="30"/>
      <c r="C259" s="30"/>
      <c r="D259" s="30"/>
      <c r="E259" s="30"/>
      <c r="F259" s="30"/>
      <c r="G259" s="30"/>
      <c r="H259" s="30"/>
      <c r="I259" s="3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47" t="str">
        <f t="shared" si="3"/>
        <v/>
      </c>
    </row>
    <row r="260" spans="1:45">
      <c r="A260" s="30"/>
      <c r="B260" s="30"/>
      <c r="C260" s="30"/>
      <c r="D260" s="30"/>
      <c r="E260" s="30"/>
      <c r="F260" s="30"/>
      <c r="G260" s="30"/>
      <c r="H260" s="30"/>
      <c r="I260" s="3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47" t="str">
        <f t="shared" ref="AS260:AS323" si="4">+LEFT(AN260,1)</f>
        <v/>
      </c>
    </row>
    <row r="261" spans="1:45">
      <c r="A261" s="30"/>
      <c r="B261" s="30"/>
      <c r="C261" s="30"/>
      <c r="D261" s="30"/>
      <c r="E261" s="30"/>
      <c r="F261" s="30"/>
      <c r="G261" s="30"/>
      <c r="H261" s="30"/>
      <c r="I261" s="3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47" t="str">
        <f t="shared" si="4"/>
        <v/>
      </c>
    </row>
    <row r="262" spans="1:45">
      <c r="A262" s="30"/>
      <c r="B262" s="30"/>
      <c r="C262" s="30"/>
      <c r="D262" s="30"/>
      <c r="E262" s="30"/>
      <c r="F262" s="30"/>
      <c r="G262" s="30"/>
      <c r="H262" s="30"/>
      <c r="I262" s="3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47" t="str">
        <f t="shared" si="4"/>
        <v/>
      </c>
    </row>
    <row r="263" spans="1:45">
      <c r="A263" s="30"/>
      <c r="B263" s="30"/>
      <c r="C263" s="30"/>
      <c r="D263" s="30"/>
      <c r="E263" s="30"/>
      <c r="F263" s="30"/>
      <c r="G263" s="30"/>
      <c r="H263" s="30"/>
      <c r="I263" s="3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47" t="str">
        <f t="shared" si="4"/>
        <v/>
      </c>
    </row>
    <row r="264" spans="1:45">
      <c r="A264" s="30"/>
      <c r="B264" s="30"/>
      <c r="C264" s="30"/>
      <c r="D264" s="30"/>
      <c r="E264" s="30"/>
      <c r="F264" s="30"/>
      <c r="G264" s="30"/>
      <c r="H264" s="30"/>
      <c r="I264" s="3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47" t="str">
        <f t="shared" si="4"/>
        <v/>
      </c>
    </row>
    <row r="265" spans="1:45">
      <c r="A265" s="30"/>
      <c r="B265" s="30"/>
      <c r="C265" s="30"/>
      <c r="D265" s="30"/>
      <c r="E265" s="30"/>
      <c r="F265" s="30"/>
      <c r="G265" s="30"/>
      <c r="H265" s="30"/>
      <c r="I265" s="3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47" t="str">
        <f t="shared" si="4"/>
        <v/>
      </c>
    </row>
    <row r="266" spans="1:45">
      <c r="A266" s="30"/>
      <c r="B266" s="30"/>
      <c r="C266" s="30"/>
      <c r="D266" s="30"/>
      <c r="E266" s="30"/>
      <c r="F266" s="30"/>
      <c r="G266" s="30"/>
      <c r="H266" s="30"/>
      <c r="I266" s="3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47" t="str">
        <f t="shared" si="4"/>
        <v/>
      </c>
    </row>
    <row r="267" spans="1:45">
      <c r="A267" s="30"/>
      <c r="B267" s="30"/>
      <c r="C267" s="30"/>
      <c r="D267" s="30"/>
      <c r="E267" s="30"/>
      <c r="F267" s="30"/>
      <c r="G267" s="30"/>
      <c r="H267" s="30"/>
      <c r="I267" s="3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47" t="str">
        <f t="shared" si="4"/>
        <v/>
      </c>
    </row>
    <row r="268" spans="1:45">
      <c r="A268" s="30"/>
      <c r="B268" s="30"/>
      <c r="C268" s="30"/>
      <c r="D268" s="30"/>
      <c r="E268" s="30"/>
      <c r="F268" s="30"/>
      <c r="G268" s="30"/>
      <c r="H268" s="30"/>
      <c r="I268" s="3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47" t="str">
        <f t="shared" si="4"/>
        <v/>
      </c>
    </row>
    <row r="269" spans="1:45">
      <c r="A269" s="30"/>
      <c r="B269" s="30"/>
      <c r="C269" s="30"/>
      <c r="D269" s="30"/>
      <c r="E269" s="30"/>
      <c r="F269" s="30"/>
      <c r="G269" s="30"/>
      <c r="H269" s="30"/>
      <c r="I269" s="3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47" t="str">
        <f t="shared" si="4"/>
        <v/>
      </c>
    </row>
    <row r="270" spans="1:45">
      <c r="A270" s="30"/>
      <c r="B270" s="30"/>
      <c r="C270" s="30"/>
      <c r="D270" s="30"/>
      <c r="E270" s="30"/>
      <c r="F270" s="30"/>
      <c r="G270" s="30"/>
      <c r="H270" s="30"/>
      <c r="I270" s="3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47" t="str">
        <f t="shared" si="4"/>
        <v/>
      </c>
    </row>
    <row r="271" spans="1:45">
      <c r="A271" s="30"/>
      <c r="B271" s="30"/>
      <c r="C271" s="30"/>
      <c r="D271" s="30"/>
      <c r="E271" s="30"/>
      <c r="F271" s="30"/>
      <c r="G271" s="30"/>
      <c r="H271" s="30"/>
      <c r="I271" s="3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47" t="str">
        <f t="shared" si="4"/>
        <v/>
      </c>
    </row>
    <row r="272" spans="1:45">
      <c r="A272" s="30"/>
      <c r="B272" s="30"/>
      <c r="C272" s="30"/>
      <c r="D272" s="30"/>
      <c r="E272" s="30"/>
      <c r="F272" s="30"/>
      <c r="G272" s="30"/>
      <c r="H272" s="30"/>
      <c r="I272" s="3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47" t="str">
        <f t="shared" si="4"/>
        <v/>
      </c>
    </row>
    <row r="273" spans="1:45">
      <c r="A273" s="30"/>
      <c r="B273" s="30"/>
      <c r="C273" s="30"/>
      <c r="D273" s="30"/>
      <c r="E273" s="30"/>
      <c r="F273" s="30"/>
      <c r="G273" s="30"/>
      <c r="H273" s="30"/>
      <c r="I273" s="3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47" t="str">
        <f t="shared" si="4"/>
        <v/>
      </c>
    </row>
    <row r="274" spans="1:45">
      <c r="A274" s="30"/>
      <c r="B274" s="30"/>
      <c r="C274" s="30"/>
      <c r="D274" s="30"/>
      <c r="E274" s="30"/>
      <c r="F274" s="30"/>
      <c r="G274" s="30"/>
      <c r="H274" s="30"/>
      <c r="I274" s="3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47" t="str">
        <f t="shared" si="4"/>
        <v/>
      </c>
    </row>
    <row r="275" spans="1:45">
      <c r="A275" s="30"/>
      <c r="B275" s="30"/>
      <c r="C275" s="30"/>
      <c r="D275" s="30"/>
      <c r="E275" s="30"/>
      <c r="F275" s="30"/>
      <c r="G275" s="30"/>
      <c r="H275" s="30"/>
      <c r="I275" s="3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47" t="str">
        <f t="shared" si="4"/>
        <v/>
      </c>
    </row>
    <row r="276" spans="1:45">
      <c r="A276" s="30"/>
      <c r="B276" s="30"/>
      <c r="C276" s="30"/>
      <c r="D276" s="30"/>
      <c r="E276" s="30"/>
      <c r="F276" s="30"/>
      <c r="G276" s="30"/>
      <c r="H276" s="30"/>
      <c r="I276" s="3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47" t="str">
        <f t="shared" si="4"/>
        <v/>
      </c>
    </row>
    <row r="277" spans="1:45">
      <c r="A277" s="30"/>
      <c r="B277" s="30"/>
      <c r="C277" s="30"/>
      <c r="D277" s="30"/>
      <c r="E277" s="30"/>
      <c r="F277" s="30"/>
      <c r="G277" s="30"/>
      <c r="H277" s="30"/>
      <c r="I277" s="3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47" t="str">
        <f t="shared" si="4"/>
        <v/>
      </c>
    </row>
    <row r="278" spans="1:45">
      <c r="A278" s="30"/>
      <c r="B278" s="30"/>
      <c r="C278" s="30"/>
      <c r="D278" s="30"/>
      <c r="E278" s="30"/>
      <c r="F278" s="30"/>
      <c r="G278" s="30"/>
      <c r="H278" s="30"/>
      <c r="I278" s="3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47" t="str">
        <f t="shared" si="4"/>
        <v/>
      </c>
    </row>
    <row r="279" spans="1:45">
      <c r="A279" s="30"/>
      <c r="B279" s="30"/>
      <c r="C279" s="30"/>
      <c r="D279" s="30"/>
      <c r="E279" s="30"/>
      <c r="F279" s="30"/>
      <c r="G279" s="30"/>
      <c r="H279" s="30"/>
      <c r="I279" s="3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47" t="str">
        <f t="shared" si="4"/>
        <v/>
      </c>
    </row>
    <row r="280" spans="1:45">
      <c r="A280" s="30"/>
      <c r="B280" s="30"/>
      <c r="C280" s="30"/>
      <c r="D280" s="30"/>
      <c r="E280" s="30"/>
      <c r="F280" s="30"/>
      <c r="G280" s="30"/>
      <c r="H280" s="30"/>
      <c r="I280" s="3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47" t="str">
        <f t="shared" si="4"/>
        <v/>
      </c>
    </row>
    <row r="281" spans="1:45">
      <c r="A281" s="30"/>
      <c r="B281" s="30"/>
      <c r="C281" s="30"/>
      <c r="D281" s="30"/>
      <c r="E281" s="30"/>
      <c r="F281" s="30"/>
      <c r="G281" s="30"/>
      <c r="H281" s="30"/>
      <c r="I281" s="3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47" t="str">
        <f t="shared" si="4"/>
        <v/>
      </c>
    </row>
    <row r="282" spans="1:45">
      <c r="A282" s="30"/>
      <c r="B282" s="30"/>
      <c r="C282" s="30"/>
      <c r="D282" s="30"/>
      <c r="E282" s="30"/>
      <c r="F282" s="30"/>
      <c r="G282" s="30"/>
      <c r="H282" s="30"/>
      <c r="I282" s="3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47" t="str">
        <f t="shared" si="4"/>
        <v/>
      </c>
    </row>
    <row r="283" spans="1:45">
      <c r="A283" s="30"/>
      <c r="B283" s="30"/>
      <c r="C283" s="30"/>
      <c r="D283" s="30"/>
      <c r="E283" s="30"/>
      <c r="F283" s="30"/>
      <c r="G283" s="30"/>
      <c r="H283" s="30"/>
      <c r="I283" s="3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47" t="str">
        <f t="shared" si="4"/>
        <v/>
      </c>
    </row>
    <row r="284" spans="1:45">
      <c r="A284" s="30"/>
      <c r="B284" s="30"/>
      <c r="C284" s="30"/>
      <c r="D284" s="30"/>
      <c r="E284" s="30"/>
      <c r="F284" s="30"/>
      <c r="G284" s="30"/>
      <c r="H284" s="30"/>
      <c r="I284" s="3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47" t="str">
        <f t="shared" si="4"/>
        <v/>
      </c>
    </row>
    <row r="285" spans="1:45">
      <c r="A285" s="30"/>
      <c r="B285" s="30"/>
      <c r="C285" s="30"/>
      <c r="D285" s="30"/>
      <c r="E285" s="30"/>
      <c r="F285" s="30"/>
      <c r="G285" s="30"/>
      <c r="H285" s="30"/>
      <c r="I285" s="3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47" t="str">
        <f t="shared" si="4"/>
        <v/>
      </c>
    </row>
    <row r="286" spans="1:45">
      <c r="A286" s="30"/>
      <c r="B286" s="30"/>
      <c r="C286" s="30"/>
      <c r="D286" s="30"/>
      <c r="E286" s="30"/>
      <c r="F286" s="30"/>
      <c r="G286" s="30"/>
      <c r="H286" s="30"/>
      <c r="I286" s="3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47" t="str">
        <f t="shared" si="4"/>
        <v/>
      </c>
    </row>
    <row r="287" spans="1:45">
      <c r="A287" s="30"/>
      <c r="B287" s="30"/>
      <c r="C287" s="30"/>
      <c r="D287" s="30"/>
      <c r="E287" s="30"/>
      <c r="F287" s="30"/>
      <c r="G287" s="30"/>
      <c r="H287" s="30"/>
      <c r="I287" s="3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47" t="str">
        <f t="shared" si="4"/>
        <v/>
      </c>
    </row>
    <row r="288" spans="1:45">
      <c r="A288" s="30"/>
      <c r="B288" s="30"/>
      <c r="C288" s="30"/>
      <c r="D288" s="30"/>
      <c r="E288" s="30"/>
      <c r="F288" s="30"/>
      <c r="G288" s="30"/>
      <c r="H288" s="30"/>
      <c r="I288" s="3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47" t="str">
        <f t="shared" si="4"/>
        <v/>
      </c>
    </row>
    <row r="289" spans="1:45">
      <c r="A289" s="30"/>
      <c r="B289" s="30"/>
      <c r="C289" s="30"/>
      <c r="D289" s="30"/>
      <c r="E289" s="30"/>
      <c r="F289" s="30"/>
      <c r="G289" s="30"/>
      <c r="H289" s="30"/>
      <c r="I289" s="3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47" t="str">
        <f t="shared" si="4"/>
        <v/>
      </c>
    </row>
    <row r="290" spans="1:45">
      <c r="A290" s="30"/>
      <c r="B290" s="30"/>
      <c r="C290" s="30"/>
      <c r="D290" s="30"/>
      <c r="E290" s="30"/>
      <c r="F290" s="30"/>
      <c r="G290" s="30"/>
      <c r="H290" s="30"/>
      <c r="I290" s="3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47" t="str">
        <f t="shared" si="4"/>
        <v/>
      </c>
    </row>
    <row r="291" spans="1:45">
      <c r="A291" s="30"/>
      <c r="B291" s="30"/>
      <c r="C291" s="30"/>
      <c r="D291" s="30"/>
      <c r="E291" s="30"/>
      <c r="F291" s="30"/>
      <c r="G291" s="30"/>
      <c r="H291" s="30"/>
      <c r="I291" s="3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47" t="str">
        <f t="shared" si="4"/>
        <v/>
      </c>
    </row>
    <row r="292" spans="1:45">
      <c r="A292" s="30"/>
      <c r="B292" s="30"/>
      <c r="C292" s="30"/>
      <c r="D292" s="30"/>
      <c r="E292" s="30"/>
      <c r="F292" s="30"/>
      <c r="G292" s="30"/>
      <c r="H292" s="30"/>
      <c r="I292" s="3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47" t="str">
        <f t="shared" si="4"/>
        <v/>
      </c>
    </row>
    <row r="293" spans="1:45">
      <c r="A293" s="30"/>
      <c r="B293" s="30"/>
      <c r="C293" s="30"/>
      <c r="D293" s="30"/>
      <c r="E293" s="30"/>
      <c r="F293" s="30"/>
      <c r="G293" s="30"/>
      <c r="H293" s="30"/>
      <c r="I293" s="3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47" t="str">
        <f t="shared" si="4"/>
        <v/>
      </c>
    </row>
    <row r="294" spans="1:45">
      <c r="A294" s="30"/>
      <c r="B294" s="30"/>
      <c r="C294" s="30"/>
      <c r="D294" s="30"/>
      <c r="E294" s="30"/>
      <c r="F294" s="30"/>
      <c r="G294" s="30"/>
      <c r="H294" s="30"/>
      <c r="I294" s="3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47" t="str">
        <f t="shared" si="4"/>
        <v/>
      </c>
    </row>
    <row r="295" spans="1:45">
      <c r="A295" s="30"/>
      <c r="B295" s="30"/>
      <c r="C295" s="30"/>
      <c r="D295" s="30"/>
      <c r="E295" s="30"/>
      <c r="F295" s="30"/>
      <c r="G295" s="30"/>
      <c r="H295" s="30"/>
      <c r="I295" s="3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47" t="str">
        <f t="shared" si="4"/>
        <v/>
      </c>
    </row>
    <row r="296" spans="1:45">
      <c r="A296" s="30"/>
      <c r="B296" s="30"/>
      <c r="C296" s="30"/>
      <c r="D296" s="30"/>
      <c r="E296" s="30"/>
      <c r="F296" s="30"/>
      <c r="G296" s="30"/>
      <c r="H296" s="30"/>
      <c r="I296" s="3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47" t="str">
        <f t="shared" si="4"/>
        <v/>
      </c>
    </row>
    <row r="297" spans="1:45">
      <c r="A297" s="30"/>
      <c r="B297" s="30"/>
      <c r="C297" s="30"/>
      <c r="D297" s="30"/>
      <c r="E297" s="30"/>
      <c r="F297" s="30"/>
      <c r="G297" s="30"/>
      <c r="H297" s="30"/>
      <c r="I297" s="3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47" t="str">
        <f t="shared" si="4"/>
        <v/>
      </c>
    </row>
    <row r="298" spans="1:45">
      <c r="A298" s="30"/>
      <c r="B298" s="30"/>
      <c r="C298" s="30"/>
      <c r="D298" s="30"/>
      <c r="E298" s="30"/>
      <c r="F298" s="30"/>
      <c r="G298" s="30"/>
      <c r="H298" s="30"/>
      <c r="I298" s="3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47" t="str">
        <f t="shared" si="4"/>
        <v/>
      </c>
    </row>
    <row r="299" spans="1:45">
      <c r="A299" s="30"/>
      <c r="B299" s="30"/>
      <c r="C299" s="30"/>
      <c r="D299" s="30"/>
      <c r="E299" s="30"/>
      <c r="F299" s="30"/>
      <c r="G299" s="30"/>
      <c r="H299" s="30"/>
      <c r="I299" s="3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47" t="str">
        <f t="shared" si="4"/>
        <v/>
      </c>
    </row>
    <row r="300" spans="1:45">
      <c r="A300" s="30"/>
      <c r="B300" s="30"/>
      <c r="C300" s="30"/>
      <c r="D300" s="30"/>
      <c r="E300" s="30"/>
      <c r="F300" s="30"/>
      <c r="G300" s="30"/>
      <c r="H300" s="30"/>
      <c r="I300" s="3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47" t="str">
        <f t="shared" si="4"/>
        <v/>
      </c>
    </row>
    <row r="301" spans="1:45">
      <c r="A301" s="30"/>
      <c r="B301" s="30"/>
      <c r="C301" s="30"/>
      <c r="D301" s="30"/>
      <c r="E301" s="30"/>
      <c r="F301" s="30"/>
      <c r="G301" s="30"/>
      <c r="H301" s="30"/>
      <c r="I301" s="3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47" t="str">
        <f t="shared" si="4"/>
        <v/>
      </c>
    </row>
    <row r="302" spans="1:45">
      <c r="A302" s="30"/>
      <c r="B302" s="30"/>
      <c r="C302" s="30"/>
      <c r="D302" s="30"/>
      <c r="E302" s="30"/>
      <c r="F302" s="30"/>
      <c r="G302" s="30"/>
      <c r="H302" s="30"/>
      <c r="I302" s="3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47" t="str">
        <f t="shared" si="4"/>
        <v/>
      </c>
    </row>
    <row r="303" spans="1:45">
      <c r="A303" s="30"/>
      <c r="B303" s="30"/>
      <c r="C303" s="30"/>
      <c r="D303" s="30"/>
      <c r="E303" s="30"/>
      <c r="F303" s="30"/>
      <c r="G303" s="30"/>
      <c r="H303" s="30"/>
      <c r="I303" s="3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47" t="str">
        <f t="shared" si="4"/>
        <v/>
      </c>
    </row>
    <row r="304" spans="1:45">
      <c r="A304" s="30"/>
      <c r="B304" s="30"/>
      <c r="C304" s="30"/>
      <c r="D304" s="30"/>
      <c r="E304" s="30"/>
      <c r="F304" s="30"/>
      <c r="G304" s="30"/>
      <c r="H304" s="30"/>
      <c r="I304" s="3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47" t="str">
        <f t="shared" si="4"/>
        <v/>
      </c>
    </row>
    <row r="305" spans="1:45">
      <c r="A305" s="30"/>
      <c r="B305" s="30"/>
      <c r="C305" s="30"/>
      <c r="D305" s="30"/>
      <c r="E305" s="30"/>
      <c r="F305" s="30"/>
      <c r="G305" s="30"/>
      <c r="H305" s="30"/>
      <c r="I305" s="3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47" t="str">
        <f t="shared" si="4"/>
        <v/>
      </c>
    </row>
    <row r="306" spans="1:45">
      <c r="A306" s="30"/>
      <c r="B306" s="30"/>
      <c r="C306" s="30"/>
      <c r="D306" s="30"/>
      <c r="E306" s="30"/>
      <c r="F306" s="30"/>
      <c r="G306" s="30"/>
      <c r="H306" s="30"/>
      <c r="I306" s="3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47" t="str">
        <f t="shared" si="4"/>
        <v/>
      </c>
    </row>
    <row r="307" spans="1:45">
      <c r="A307" s="30"/>
      <c r="B307" s="30"/>
      <c r="C307" s="30"/>
      <c r="D307" s="30"/>
      <c r="E307" s="30"/>
      <c r="F307" s="30"/>
      <c r="G307" s="30"/>
      <c r="H307" s="30"/>
      <c r="I307" s="3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47" t="str">
        <f t="shared" si="4"/>
        <v/>
      </c>
    </row>
    <row r="308" spans="1:45">
      <c r="A308" s="30"/>
      <c r="B308" s="30"/>
      <c r="C308" s="30"/>
      <c r="D308" s="30"/>
      <c r="E308" s="30"/>
      <c r="F308" s="30"/>
      <c r="G308" s="30"/>
      <c r="H308" s="30"/>
      <c r="I308" s="3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47" t="str">
        <f t="shared" si="4"/>
        <v/>
      </c>
    </row>
    <row r="309" spans="1:45">
      <c r="A309" s="30"/>
      <c r="B309" s="30"/>
      <c r="C309" s="30"/>
      <c r="D309" s="30"/>
      <c r="E309" s="30"/>
      <c r="F309" s="30"/>
      <c r="G309" s="30"/>
      <c r="H309" s="30"/>
      <c r="I309" s="3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47" t="str">
        <f t="shared" si="4"/>
        <v/>
      </c>
    </row>
    <row r="310" spans="1:45">
      <c r="A310" s="30"/>
      <c r="B310" s="30"/>
      <c r="C310" s="30"/>
      <c r="D310" s="30"/>
      <c r="E310" s="30"/>
      <c r="F310" s="30"/>
      <c r="G310" s="30"/>
      <c r="H310" s="30"/>
      <c r="I310" s="3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47" t="str">
        <f t="shared" si="4"/>
        <v/>
      </c>
    </row>
    <row r="311" spans="1:45">
      <c r="A311" s="30"/>
      <c r="B311" s="30"/>
      <c r="C311" s="30"/>
      <c r="D311" s="30"/>
      <c r="E311" s="30"/>
      <c r="F311" s="30"/>
      <c r="G311" s="30"/>
      <c r="H311" s="30"/>
      <c r="I311" s="3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47" t="str">
        <f t="shared" si="4"/>
        <v/>
      </c>
    </row>
    <row r="312" spans="1:45">
      <c r="A312" s="30"/>
      <c r="B312" s="30"/>
      <c r="C312" s="30"/>
      <c r="D312" s="30"/>
      <c r="E312" s="30"/>
      <c r="F312" s="30"/>
      <c r="G312" s="30"/>
      <c r="H312" s="30"/>
      <c r="I312" s="3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47" t="str">
        <f t="shared" si="4"/>
        <v/>
      </c>
    </row>
    <row r="313" spans="1:45">
      <c r="A313" s="30"/>
      <c r="B313" s="30"/>
      <c r="C313" s="30"/>
      <c r="D313" s="30"/>
      <c r="E313" s="30"/>
      <c r="F313" s="30"/>
      <c r="G313" s="30"/>
      <c r="H313" s="30"/>
      <c r="I313" s="3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47" t="str">
        <f t="shared" si="4"/>
        <v/>
      </c>
    </row>
    <row r="314" spans="1:45">
      <c r="A314" s="30"/>
      <c r="B314" s="30"/>
      <c r="C314" s="30"/>
      <c r="D314" s="30"/>
      <c r="E314" s="30"/>
      <c r="F314" s="30"/>
      <c r="G314" s="30"/>
      <c r="H314" s="30"/>
      <c r="I314" s="3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47" t="str">
        <f t="shared" si="4"/>
        <v/>
      </c>
    </row>
    <row r="315" spans="1:45">
      <c r="A315" s="30"/>
      <c r="B315" s="30"/>
      <c r="C315" s="30"/>
      <c r="D315" s="30"/>
      <c r="E315" s="30"/>
      <c r="F315" s="30"/>
      <c r="G315" s="30"/>
      <c r="H315" s="30"/>
      <c r="I315" s="3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47" t="str">
        <f t="shared" si="4"/>
        <v/>
      </c>
    </row>
    <row r="316" spans="1:45">
      <c r="A316" s="30"/>
      <c r="B316" s="30"/>
      <c r="C316" s="30"/>
      <c r="D316" s="30"/>
      <c r="E316" s="30"/>
      <c r="F316" s="30"/>
      <c r="G316" s="30"/>
      <c r="H316" s="30"/>
      <c r="I316" s="3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47" t="str">
        <f t="shared" si="4"/>
        <v/>
      </c>
    </row>
    <row r="317" spans="1:45">
      <c r="A317" s="30"/>
      <c r="B317" s="30"/>
      <c r="C317" s="30"/>
      <c r="D317" s="30"/>
      <c r="E317" s="30"/>
      <c r="F317" s="30"/>
      <c r="G317" s="30"/>
      <c r="H317" s="30"/>
      <c r="I317" s="3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47" t="str">
        <f t="shared" si="4"/>
        <v/>
      </c>
    </row>
    <row r="318" spans="1:45">
      <c r="A318" s="30"/>
      <c r="B318" s="30"/>
      <c r="C318" s="30"/>
      <c r="D318" s="30"/>
      <c r="E318" s="30"/>
      <c r="F318" s="30"/>
      <c r="G318" s="30"/>
      <c r="H318" s="30"/>
      <c r="I318" s="3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47" t="str">
        <f t="shared" si="4"/>
        <v/>
      </c>
    </row>
    <row r="319" spans="1:45">
      <c r="A319" s="30"/>
      <c r="B319" s="30"/>
      <c r="C319" s="30"/>
      <c r="D319" s="30"/>
      <c r="E319" s="30"/>
      <c r="F319" s="30"/>
      <c r="G319" s="30"/>
      <c r="H319" s="30"/>
      <c r="I319" s="3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47" t="str">
        <f t="shared" si="4"/>
        <v/>
      </c>
    </row>
    <row r="320" spans="1:45">
      <c r="A320" s="30"/>
      <c r="B320" s="30"/>
      <c r="C320" s="30"/>
      <c r="D320" s="30"/>
      <c r="E320" s="30"/>
      <c r="F320" s="30"/>
      <c r="G320" s="30"/>
      <c r="H320" s="30"/>
      <c r="I320" s="3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47" t="str">
        <f t="shared" si="4"/>
        <v/>
      </c>
    </row>
    <row r="321" spans="1:45">
      <c r="A321" s="30"/>
      <c r="B321" s="30"/>
      <c r="C321" s="30"/>
      <c r="D321" s="30"/>
      <c r="E321" s="30"/>
      <c r="F321" s="30"/>
      <c r="G321" s="30"/>
      <c r="H321" s="30"/>
      <c r="I321" s="3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47" t="str">
        <f t="shared" si="4"/>
        <v/>
      </c>
    </row>
    <row r="322" spans="1:45">
      <c r="A322" s="30"/>
      <c r="B322" s="30"/>
      <c r="C322" s="30"/>
      <c r="D322" s="30"/>
      <c r="E322" s="30"/>
      <c r="F322" s="30"/>
      <c r="G322" s="30"/>
      <c r="H322" s="30"/>
      <c r="I322" s="3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47" t="str">
        <f t="shared" si="4"/>
        <v/>
      </c>
    </row>
    <row r="323" spans="1:45">
      <c r="A323" s="30"/>
      <c r="B323" s="30"/>
      <c r="C323" s="30"/>
      <c r="D323" s="30"/>
      <c r="E323" s="30"/>
      <c r="F323" s="30"/>
      <c r="G323" s="30"/>
      <c r="H323" s="30"/>
      <c r="I323" s="3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47" t="str">
        <f t="shared" si="4"/>
        <v/>
      </c>
    </row>
    <row r="324" spans="1:45">
      <c r="A324" s="30"/>
      <c r="B324" s="30"/>
      <c r="C324" s="30"/>
      <c r="D324" s="30"/>
      <c r="E324" s="30"/>
      <c r="F324" s="30"/>
      <c r="G324" s="30"/>
      <c r="H324" s="30"/>
      <c r="I324" s="3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47" t="str">
        <f t="shared" ref="AS324:AS387" si="5">+LEFT(AN324,1)</f>
        <v/>
      </c>
    </row>
    <row r="325" spans="1:45">
      <c r="A325" s="30"/>
      <c r="B325" s="30"/>
      <c r="C325" s="30"/>
      <c r="D325" s="30"/>
      <c r="E325" s="30"/>
      <c r="F325" s="30"/>
      <c r="G325" s="30"/>
      <c r="H325" s="30"/>
      <c r="I325" s="3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47" t="str">
        <f t="shared" si="5"/>
        <v/>
      </c>
    </row>
    <row r="326" spans="1:45">
      <c r="A326" s="30"/>
      <c r="B326" s="30"/>
      <c r="C326" s="30"/>
      <c r="D326" s="30"/>
      <c r="E326" s="30"/>
      <c r="F326" s="30"/>
      <c r="G326" s="30"/>
      <c r="H326" s="30"/>
      <c r="I326" s="3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47" t="str">
        <f t="shared" si="5"/>
        <v/>
      </c>
    </row>
    <row r="327" spans="1:45">
      <c r="A327" s="30"/>
      <c r="B327" s="30"/>
      <c r="C327" s="30"/>
      <c r="D327" s="30"/>
      <c r="E327" s="30"/>
      <c r="F327" s="30"/>
      <c r="G327" s="30"/>
      <c r="H327" s="30"/>
      <c r="I327" s="3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47" t="str">
        <f t="shared" si="5"/>
        <v/>
      </c>
    </row>
    <row r="328" spans="1:45">
      <c r="A328" s="30"/>
      <c r="B328" s="30"/>
      <c r="C328" s="30"/>
      <c r="D328" s="30"/>
      <c r="E328" s="30"/>
      <c r="F328" s="30"/>
      <c r="G328" s="30"/>
      <c r="H328" s="30"/>
      <c r="I328" s="3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47" t="str">
        <f t="shared" si="5"/>
        <v/>
      </c>
    </row>
    <row r="329" spans="1:45">
      <c r="A329" s="30"/>
      <c r="B329" s="30"/>
      <c r="C329" s="30"/>
      <c r="D329" s="30"/>
      <c r="E329" s="30"/>
      <c r="F329" s="30"/>
      <c r="G329" s="30"/>
      <c r="H329" s="30"/>
      <c r="I329" s="3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47" t="str">
        <f t="shared" si="5"/>
        <v/>
      </c>
    </row>
    <row r="330" spans="1:45">
      <c r="A330" s="30"/>
      <c r="B330" s="30"/>
      <c r="C330" s="30"/>
      <c r="D330" s="30"/>
      <c r="E330" s="30"/>
      <c r="F330" s="30"/>
      <c r="G330" s="30"/>
      <c r="H330" s="30"/>
      <c r="I330" s="3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47" t="str">
        <f t="shared" si="5"/>
        <v/>
      </c>
    </row>
    <row r="331" spans="1:45">
      <c r="A331" s="30"/>
      <c r="B331" s="30"/>
      <c r="C331" s="30"/>
      <c r="D331" s="30"/>
      <c r="E331" s="30"/>
      <c r="F331" s="30"/>
      <c r="G331" s="30"/>
      <c r="H331" s="30"/>
      <c r="I331" s="3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47" t="str">
        <f t="shared" si="5"/>
        <v/>
      </c>
    </row>
    <row r="332" spans="1:45">
      <c r="A332" s="30"/>
      <c r="B332" s="30"/>
      <c r="C332" s="30"/>
      <c r="D332" s="30"/>
      <c r="E332" s="30"/>
      <c r="F332" s="30"/>
      <c r="G332" s="30"/>
      <c r="H332" s="30"/>
      <c r="I332" s="3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47" t="str">
        <f t="shared" si="5"/>
        <v/>
      </c>
    </row>
    <row r="333" spans="1:45">
      <c r="A333" s="30"/>
      <c r="B333" s="30"/>
      <c r="C333" s="30"/>
      <c r="D333" s="30"/>
      <c r="E333" s="30"/>
      <c r="F333" s="30"/>
      <c r="G333" s="30"/>
      <c r="H333" s="30"/>
      <c r="I333" s="3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47" t="str">
        <f t="shared" si="5"/>
        <v/>
      </c>
    </row>
    <row r="334" spans="1:45">
      <c r="A334" s="30"/>
      <c r="B334" s="30"/>
      <c r="C334" s="30"/>
      <c r="D334" s="30"/>
      <c r="E334" s="30"/>
      <c r="F334" s="30"/>
      <c r="G334" s="30"/>
      <c r="H334" s="30"/>
      <c r="I334" s="3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47" t="str">
        <f t="shared" si="5"/>
        <v/>
      </c>
    </row>
    <row r="335" spans="1:45">
      <c r="A335" s="30"/>
      <c r="B335" s="30"/>
      <c r="C335" s="30"/>
      <c r="D335" s="30"/>
      <c r="E335" s="30"/>
      <c r="F335" s="30"/>
      <c r="G335" s="30"/>
      <c r="H335" s="30"/>
      <c r="I335" s="3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47" t="str">
        <f t="shared" si="5"/>
        <v/>
      </c>
    </row>
    <row r="336" spans="1:45">
      <c r="A336" s="30"/>
      <c r="B336" s="30"/>
      <c r="C336" s="30"/>
      <c r="D336" s="30"/>
      <c r="E336" s="30"/>
      <c r="F336" s="30"/>
      <c r="G336" s="30"/>
      <c r="H336" s="30"/>
      <c r="I336" s="3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47" t="str">
        <f t="shared" si="5"/>
        <v/>
      </c>
    </row>
    <row r="337" spans="1:45">
      <c r="A337" s="30"/>
      <c r="B337" s="30"/>
      <c r="C337" s="30"/>
      <c r="D337" s="30"/>
      <c r="E337" s="30"/>
      <c r="F337" s="30"/>
      <c r="G337" s="30"/>
      <c r="H337" s="30"/>
      <c r="I337" s="3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47" t="str">
        <f t="shared" si="5"/>
        <v/>
      </c>
    </row>
    <row r="338" spans="1:45">
      <c r="A338" s="30"/>
      <c r="B338" s="30"/>
      <c r="C338" s="30"/>
      <c r="D338" s="30"/>
      <c r="E338" s="30"/>
      <c r="F338" s="30"/>
      <c r="G338" s="30"/>
      <c r="H338" s="30"/>
      <c r="I338" s="3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47" t="str">
        <f t="shared" si="5"/>
        <v/>
      </c>
    </row>
    <row r="339" spans="1:45">
      <c r="A339" s="30"/>
      <c r="B339" s="30"/>
      <c r="C339" s="30"/>
      <c r="D339" s="30"/>
      <c r="E339" s="30"/>
      <c r="F339" s="30"/>
      <c r="G339" s="30"/>
      <c r="H339" s="30"/>
      <c r="I339" s="3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47" t="str">
        <f t="shared" si="5"/>
        <v/>
      </c>
    </row>
    <row r="340" spans="1:45">
      <c r="A340" s="30"/>
      <c r="B340" s="30"/>
      <c r="C340" s="30"/>
      <c r="D340" s="30"/>
      <c r="E340" s="30"/>
      <c r="F340" s="30"/>
      <c r="G340" s="30"/>
      <c r="H340" s="30"/>
      <c r="I340" s="3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47" t="str">
        <f t="shared" si="5"/>
        <v/>
      </c>
    </row>
    <row r="341" spans="1:45">
      <c r="A341" s="30"/>
      <c r="B341" s="30"/>
      <c r="C341" s="30"/>
      <c r="D341" s="30"/>
      <c r="E341" s="30"/>
      <c r="F341" s="30"/>
      <c r="G341" s="30"/>
      <c r="H341" s="30"/>
      <c r="I341" s="3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47" t="str">
        <f t="shared" si="5"/>
        <v/>
      </c>
    </row>
    <row r="342" spans="1:45">
      <c r="A342" s="30"/>
      <c r="B342" s="30"/>
      <c r="C342" s="30"/>
      <c r="D342" s="30"/>
      <c r="E342" s="30"/>
      <c r="F342" s="30"/>
      <c r="G342" s="30"/>
      <c r="H342" s="30"/>
      <c r="I342" s="3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47" t="str">
        <f t="shared" si="5"/>
        <v/>
      </c>
    </row>
    <row r="343" spans="1:45">
      <c r="A343" s="30"/>
      <c r="B343" s="30"/>
      <c r="C343" s="30"/>
      <c r="D343" s="30"/>
      <c r="E343" s="30"/>
      <c r="F343" s="30"/>
      <c r="G343" s="30"/>
      <c r="H343" s="30"/>
      <c r="I343" s="3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47" t="str">
        <f t="shared" si="5"/>
        <v/>
      </c>
    </row>
    <row r="344" spans="1:45">
      <c r="A344" s="30"/>
      <c r="B344" s="30"/>
      <c r="C344" s="30"/>
      <c r="D344" s="30"/>
      <c r="E344" s="30"/>
      <c r="F344" s="30"/>
      <c r="G344" s="30"/>
      <c r="H344" s="30"/>
      <c r="I344" s="3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47" t="str">
        <f t="shared" si="5"/>
        <v/>
      </c>
    </row>
    <row r="345" spans="1:45">
      <c r="A345" s="30"/>
      <c r="B345" s="30"/>
      <c r="C345" s="30"/>
      <c r="D345" s="30"/>
      <c r="E345" s="30"/>
      <c r="F345" s="30"/>
      <c r="G345" s="30"/>
      <c r="H345" s="30"/>
      <c r="I345" s="3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47" t="str">
        <f t="shared" si="5"/>
        <v/>
      </c>
    </row>
    <row r="346" spans="1:45">
      <c r="A346" s="30"/>
      <c r="B346" s="30"/>
      <c r="C346" s="30"/>
      <c r="D346" s="30"/>
      <c r="E346" s="30"/>
      <c r="F346" s="30"/>
      <c r="G346" s="30"/>
      <c r="H346" s="30"/>
      <c r="I346" s="3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47" t="str">
        <f t="shared" si="5"/>
        <v/>
      </c>
    </row>
    <row r="347" spans="1:45">
      <c r="A347" s="30"/>
      <c r="B347" s="30"/>
      <c r="C347" s="30"/>
      <c r="D347" s="30"/>
      <c r="E347" s="30"/>
      <c r="F347" s="30"/>
      <c r="G347" s="30"/>
      <c r="H347" s="30"/>
      <c r="I347" s="3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47" t="str">
        <f t="shared" si="5"/>
        <v/>
      </c>
    </row>
    <row r="348" spans="1:45">
      <c r="A348" s="30"/>
      <c r="B348" s="30"/>
      <c r="C348" s="30"/>
      <c r="D348" s="30"/>
      <c r="E348" s="30"/>
      <c r="F348" s="30"/>
      <c r="G348" s="30"/>
      <c r="H348" s="30"/>
      <c r="I348" s="3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47" t="str">
        <f t="shared" si="5"/>
        <v/>
      </c>
    </row>
    <row r="349" spans="1:45">
      <c r="A349" s="30"/>
      <c r="B349" s="30"/>
      <c r="C349" s="30"/>
      <c r="D349" s="30"/>
      <c r="E349" s="30"/>
      <c r="F349" s="30"/>
      <c r="G349" s="30"/>
      <c r="H349" s="30"/>
      <c r="I349" s="3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47" t="str">
        <f t="shared" si="5"/>
        <v/>
      </c>
    </row>
    <row r="350" spans="1:45">
      <c r="A350" s="30"/>
      <c r="B350" s="30"/>
      <c r="C350" s="30"/>
      <c r="D350" s="30"/>
      <c r="E350" s="30"/>
      <c r="F350" s="30"/>
      <c r="G350" s="30"/>
      <c r="H350" s="30"/>
      <c r="I350" s="3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47" t="str">
        <f t="shared" si="5"/>
        <v/>
      </c>
    </row>
    <row r="351" spans="1:45">
      <c r="A351" s="30"/>
      <c r="B351" s="30"/>
      <c r="C351" s="30"/>
      <c r="D351" s="30"/>
      <c r="E351" s="30"/>
      <c r="F351" s="30"/>
      <c r="G351" s="30"/>
      <c r="H351" s="30"/>
      <c r="I351" s="3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47" t="str">
        <f t="shared" si="5"/>
        <v/>
      </c>
    </row>
    <row r="352" spans="1:45">
      <c r="A352" s="30"/>
      <c r="B352" s="30"/>
      <c r="C352" s="30"/>
      <c r="D352" s="30"/>
      <c r="E352" s="30"/>
      <c r="F352" s="30"/>
      <c r="G352" s="30"/>
      <c r="H352" s="30"/>
      <c r="I352" s="3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47" t="str">
        <f t="shared" si="5"/>
        <v/>
      </c>
    </row>
    <row r="353" spans="1:45">
      <c r="A353" s="30"/>
      <c r="B353" s="30"/>
      <c r="C353" s="30"/>
      <c r="D353" s="30"/>
      <c r="E353" s="30"/>
      <c r="F353" s="30"/>
      <c r="G353" s="30"/>
      <c r="H353" s="30"/>
      <c r="I353" s="3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47" t="str">
        <f t="shared" si="5"/>
        <v/>
      </c>
    </row>
    <row r="354" spans="1:45">
      <c r="A354" s="30"/>
      <c r="B354" s="30"/>
      <c r="C354" s="30"/>
      <c r="D354" s="30"/>
      <c r="E354" s="30"/>
      <c r="F354" s="30"/>
      <c r="G354" s="30"/>
      <c r="H354" s="30"/>
      <c r="I354" s="3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47" t="str">
        <f t="shared" si="5"/>
        <v/>
      </c>
    </row>
    <row r="355" spans="1:45">
      <c r="A355" s="30"/>
      <c r="B355" s="30"/>
      <c r="C355" s="30"/>
      <c r="D355" s="30"/>
      <c r="E355" s="30"/>
      <c r="F355" s="30"/>
      <c r="G355" s="30"/>
      <c r="H355" s="30"/>
      <c r="I355" s="3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47" t="str">
        <f t="shared" si="5"/>
        <v/>
      </c>
    </row>
    <row r="356" spans="1:45">
      <c r="A356" s="30"/>
      <c r="B356" s="30"/>
      <c r="C356" s="30"/>
      <c r="D356" s="30"/>
      <c r="E356" s="30"/>
      <c r="F356" s="30"/>
      <c r="G356" s="30"/>
      <c r="H356" s="30"/>
      <c r="I356" s="3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47" t="str">
        <f t="shared" si="5"/>
        <v/>
      </c>
    </row>
    <row r="357" spans="1:45">
      <c r="A357" s="30"/>
      <c r="B357" s="30"/>
      <c r="C357" s="30"/>
      <c r="D357" s="30"/>
      <c r="E357" s="30"/>
      <c r="F357" s="30"/>
      <c r="G357" s="30"/>
      <c r="H357" s="30"/>
      <c r="I357" s="3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47" t="str">
        <f t="shared" si="5"/>
        <v/>
      </c>
    </row>
    <row r="358" spans="1:45">
      <c r="A358" s="30"/>
      <c r="B358" s="30"/>
      <c r="C358" s="30"/>
      <c r="D358" s="30"/>
      <c r="E358" s="30"/>
      <c r="F358" s="30"/>
      <c r="G358" s="30"/>
      <c r="H358" s="30"/>
      <c r="I358" s="3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47" t="str">
        <f t="shared" si="5"/>
        <v/>
      </c>
    </row>
    <row r="359" spans="1:45">
      <c r="A359" s="30"/>
      <c r="B359" s="30"/>
      <c r="C359" s="30"/>
      <c r="D359" s="30"/>
      <c r="E359" s="30"/>
      <c r="F359" s="30"/>
      <c r="G359" s="30"/>
      <c r="H359" s="30"/>
      <c r="I359" s="3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47" t="str">
        <f t="shared" si="5"/>
        <v/>
      </c>
    </row>
    <row r="360" spans="1:45">
      <c r="A360" s="30"/>
      <c r="B360" s="30"/>
      <c r="C360" s="30"/>
      <c r="D360" s="30"/>
      <c r="E360" s="30"/>
      <c r="F360" s="30"/>
      <c r="G360" s="30"/>
      <c r="H360" s="30"/>
      <c r="I360" s="3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47" t="str">
        <f t="shared" si="5"/>
        <v/>
      </c>
    </row>
    <row r="361" spans="1:45">
      <c r="A361" s="30"/>
      <c r="B361" s="30"/>
      <c r="C361" s="30"/>
      <c r="D361" s="30"/>
      <c r="E361" s="30"/>
      <c r="F361" s="30"/>
      <c r="G361" s="30"/>
      <c r="H361" s="30"/>
      <c r="I361" s="3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47" t="str">
        <f t="shared" si="5"/>
        <v/>
      </c>
    </row>
    <row r="362" spans="1:45">
      <c r="A362" s="30"/>
      <c r="B362" s="30"/>
      <c r="C362" s="30"/>
      <c r="D362" s="30"/>
      <c r="E362" s="30"/>
      <c r="F362" s="30"/>
      <c r="G362" s="30"/>
      <c r="H362" s="30"/>
      <c r="I362" s="3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47" t="str">
        <f t="shared" si="5"/>
        <v/>
      </c>
    </row>
    <row r="363" spans="1:45">
      <c r="A363" s="30"/>
      <c r="B363" s="30"/>
      <c r="C363" s="30"/>
      <c r="D363" s="30"/>
      <c r="E363" s="30"/>
      <c r="F363" s="30"/>
      <c r="G363" s="30"/>
      <c r="H363" s="30"/>
      <c r="I363" s="3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47" t="str">
        <f t="shared" si="5"/>
        <v/>
      </c>
    </row>
    <row r="364" spans="1:45">
      <c r="A364" s="30"/>
      <c r="B364" s="30"/>
      <c r="C364" s="30"/>
      <c r="D364" s="30"/>
      <c r="E364" s="30"/>
      <c r="F364" s="30"/>
      <c r="G364" s="30"/>
      <c r="H364" s="30"/>
      <c r="I364" s="3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47" t="str">
        <f t="shared" si="5"/>
        <v/>
      </c>
    </row>
    <row r="365" spans="1:45">
      <c r="A365" s="30"/>
      <c r="B365" s="30"/>
      <c r="C365" s="30"/>
      <c r="D365" s="30"/>
      <c r="E365" s="30"/>
      <c r="F365" s="30"/>
      <c r="G365" s="30"/>
      <c r="H365" s="30"/>
      <c r="I365" s="3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47" t="str">
        <f t="shared" si="5"/>
        <v/>
      </c>
    </row>
    <row r="366" spans="1:45">
      <c r="A366" s="30"/>
      <c r="B366" s="30"/>
      <c r="C366" s="30"/>
      <c r="D366" s="30"/>
      <c r="E366" s="30"/>
      <c r="F366" s="30"/>
      <c r="G366" s="30"/>
      <c r="H366" s="30"/>
      <c r="I366" s="3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47" t="str">
        <f t="shared" si="5"/>
        <v/>
      </c>
    </row>
    <row r="367" spans="1:45">
      <c r="A367" s="30"/>
      <c r="B367" s="30"/>
      <c r="C367" s="30"/>
      <c r="D367" s="30"/>
      <c r="E367" s="30"/>
      <c r="F367" s="30"/>
      <c r="G367" s="30"/>
      <c r="H367" s="30"/>
      <c r="I367" s="3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47" t="str">
        <f t="shared" si="5"/>
        <v/>
      </c>
    </row>
    <row r="368" spans="1:4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47" t="str">
        <f t="shared" si="5"/>
        <v/>
      </c>
    </row>
    <row r="369" spans="1:4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47" t="str">
        <f t="shared" si="5"/>
        <v/>
      </c>
    </row>
    <row r="370" spans="1:4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47" t="str">
        <f t="shared" si="5"/>
        <v/>
      </c>
    </row>
    <row r="371" spans="1:4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47" t="str">
        <f t="shared" si="5"/>
        <v/>
      </c>
    </row>
    <row r="372" spans="1:4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47" t="str">
        <f t="shared" si="5"/>
        <v/>
      </c>
    </row>
    <row r="373" spans="1:4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47" t="str">
        <f t="shared" si="5"/>
        <v/>
      </c>
    </row>
    <row r="374" spans="1:4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47" t="str">
        <f t="shared" si="5"/>
        <v/>
      </c>
    </row>
    <row r="375" spans="1:4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47" t="str">
        <f t="shared" si="5"/>
        <v/>
      </c>
    </row>
    <row r="376" spans="1:4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47" t="str">
        <f t="shared" si="5"/>
        <v/>
      </c>
    </row>
    <row r="377" spans="1:4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47" t="str">
        <f t="shared" si="5"/>
        <v/>
      </c>
    </row>
    <row r="378" spans="1:4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47" t="str">
        <f t="shared" si="5"/>
        <v/>
      </c>
    </row>
    <row r="379" spans="1:4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47" t="str">
        <f t="shared" si="5"/>
        <v/>
      </c>
    </row>
    <row r="380" spans="1:4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47" t="str">
        <f t="shared" si="5"/>
        <v/>
      </c>
    </row>
    <row r="381" spans="1:4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47" t="str">
        <f t="shared" si="5"/>
        <v/>
      </c>
    </row>
    <row r="382" spans="1:4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47" t="str">
        <f t="shared" si="5"/>
        <v/>
      </c>
    </row>
    <row r="383" spans="1:4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47" t="str">
        <f t="shared" si="5"/>
        <v/>
      </c>
    </row>
    <row r="384" spans="1:4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47" t="str">
        <f t="shared" si="5"/>
        <v/>
      </c>
    </row>
    <row r="385" spans="1:4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47" t="str">
        <f t="shared" si="5"/>
        <v/>
      </c>
    </row>
    <row r="386" spans="1:4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47" t="str">
        <f t="shared" si="5"/>
        <v/>
      </c>
    </row>
    <row r="387" spans="1:4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47" t="str">
        <f t="shared" si="5"/>
        <v/>
      </c>
    </row>
    <row r="388" spans="1:4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47" t="str">
        <f t="shared" ref="AS388:AS451" si="6">+LEFT(AN388,1)</f>
        <v/>
      </c>
    </row>
    <row r="389" spans="1:4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47" t="str">
        <f t="shared" si="6"/>
        <v/>
      </c>
    </row>
    <row r="390" spans="1:4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47" t="str">
        <f t="shared" si="6"/>
        <v/>
      </c>
    </row>
    <row r="391" spans="1:4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47" t="str">
        <f t="shared" si="6"/>
        <v/>
      </c>
    </row>
    <row r="392" spans="1:4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47" t="str">
        <f t="shared" si="6"/>
        <v/>
      </c>
    </row>
    <row r="393" spans="1:4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47" t="str">
        <f t="shared" si="6"/>
        <v/>
      </c>
    </row>
    <row r="394" spans="1:4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47" t="str">
        <f t="shared" si="6"/>
        <v/>
      </c>
    </row>
    <row r="395" spans="1:4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47" t="str">
        <f t="shared" si="6"/>
        <v/>
      </c>
    </row>
    <row r="396" spans="1:4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47" t="str">
        <f t="shared" si="6"/>
        <v/>
      </c>
    </row>
    <row r="397" spans="1:4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47" t="str">
        <f t="shared" si="6"/>
        <v/>
      </c>
    </row>
    <row r="398" spans="1:4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47" t="str">
        <f t="shared" si="6"/>
        <v/>
      </c>
    </row>
    <row r="399" spans="1:4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47" t="str">
        <f t="shared" si="6"/>
        <v/>
      </c>
    </row>
    <row r="400" spans="1:4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47" t="str">
        <f t="shared" si="6"/>
        <v/>
      </c>
    </row>
    <row r="401" spans="1:4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47" t="str">
        <f t="shared" si="6"/>
        <v/>
      </c>
    </row>
    <row r="402" spans="1:4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47" t="str">
        <f t="shared" si="6"/>
        <v/>
      </c>
    </row>
    <row r="403" spans="1:4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47" t="str">
        <f t="shared" si="6"/>
        <v/>
      </c>
    </row>
    <row r="404" spans="1:4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47" t="str">
        <f t="shared" si="6"/>
        <v/>
      </c>
    </row>
    <row r="405" spans="1:4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47" t="str">
        <f t="shared" si="6"/>
        <v/>
      </c>
    </row>
    <row r="406" spans="1:4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47" t="str">
        <f t="shared" si="6"/>
        <v/>
      </c>
    </row>
    <row r="407" spans="1:4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47" t="str">
        <f t="shared" si="6"/>
        <v/>
      </c>
    </row>
    <row r="408" spans="1:4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47" t="str">
        <f t="shared" si="6"/>
        <v/>
      </c>
    </row>
    <row r="409" spans="1:4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47" t="str">
        <f t="shared" si="6"/>
        <v/>
      </c>
    </row>
    <row r="410" spans="1:4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47" t="str">
        <f t="shared" si="6"/>
        <v/>
      </c>
    </row>
    <row r="411" spans="1:4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47" t="str">
        <f t="shared" si="6"/>
        <v/>
      </c>
    </row>
    <row r="412" spans="1:4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47" t="str">
        <f t="shared" si="6"/>
        <v/>
      </c>
    </row>
    <row r="413" spans="1:4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47" t="str">
        <f t="shared" si="6"/>
        <v/>
      </c>
    </row>
    <row r="414" spans="1:4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47" t="str">
        <f t="shared" si="6"/>
        <v/>
      </c>
    </row>
    <row r="415" spans="1:4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47" t="str">
        <f t="shared" si="6"/>
        <v/>
      </c>
    </row>
    <row r="416" spans="1:4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47" t="str">
        <f t="shared" si="6"/>
        <v/>
      </c>
    </row>
    <row r="417" spans="1:4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47" t="str">
        <f t="shared" si="6"/>
        <v/>
      </c>
    </row>
    <row r="418" spans="1:4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47" t="str">
        <f t="shared" si="6"/>
        <v/>
      </c>
    </row>
    <row r="419" spans="1:4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47" t="str">
        <f t="shared" si="6"/>
        <v/>
      </c>
    </row>
    <row r="420" spans="1:4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47" t="str">
        <f t="shared" si="6"/>
        <v/>
      </c>
    </row>
    <row r="421" spans="1:4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47" t="str">
        <f t="shared" si="6"/>
        <v/>
      </c>
    </row>
    <row r="422" spans="1:4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47" t="str">
        <f t="shared" si="6"/>
        <v/>
      </c>
    </row>
    <row r="423" spans="1:4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47" t="str">
        <f t="shared" si="6"/>
        <v/>
      </c>
    </row>
    <row r="424" spans="1:4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47" t="str">
        <f t="shared" si="6"/>
        <v/>
      </c>
    </row>
    <row r="425" spans="1:4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47" t="str">
        <f t="shared" si="6"/>
        <v/>
      </c>
    </row>
    <row r="426" spans="1:4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47" t="str">
        <f t="shared" si="6"/>
        <v/>
      </c>
    </row>
    <row r="427" spans="1:4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47" t="str">
        <f t="shared" si="6"/>
        <v/>
      </c>
    </row>
    <row r="428" spans="1:4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47" t="str">
        <f t="shared" si="6"/>
        <v/>
      </c>
    </row>
    <row r="429" spans="1:4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47" t="str">
        <f t="shared" si="6"/>
        <v/>
      </c>
    </row>
    <row r="430" spans="1:4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47" t="str">
        <f t="shared" si="6"/>
        <v/>
      </c>
    </row>
    <row r="431" spans="1:4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47" t="str">
        <f t="shared" si="6"/>
        <v/>
      </c>
    </row>
    <row r="432" spans="1:4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47" t="str">
        <f t="shared" si="6"/>
        <v/>
      </c>
    </row>
    <row r="433" spans="1:4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47" t="str">
        <f t="shared" si="6"/>
        <v/>
      </c>
    </row>
    <row r="434" spans="1:4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47" t="str">
        <f t="shared" si="6"/>
        <v/>
      </c>
    </row>
    <row r="435" spans="1:4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47" t="str">
        <f t="shared" si="6"/>
        <v/>
      </c>
    </row>
    <row r="436" spans="1:4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47" t="str">
        <f t="shared" si="6"/>
        <v/>
      </c>
    </row>
    <row r="437" spans="1:4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47" t="str">
        <f t="shared" si="6"/>
        <v/>
      </c>
    </row>
    <row r="438" spans="1:4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47" t="str">
        <f t="shared" si="6"/>
        <v/>
      </c>
    </row>
    <row r="439" spans="1:4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47" t="str">
        <f t="shared" si="6"/>
        <v/>
      </c>
    </row>
    <row r="440" spans="1:4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47" t="str">
        <f t="shared" si="6"/>
        <v/>
      </c>
    </row>
    <row r="441" spans="1:4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47" t="str">
        <f t="shared" si="6"/>
        <v/>
      </c>
    </row>
    <row r="442" spans="1:4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47" t="str">
        <f t="shared" si="6"/>
        <v/>
      </c>
    </row>
    <row r="443" spans="1:4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47" t="str">
        <f t="shared" si="6"/>
        <v/>
      </c>
    </row>
    <row r="444" spans="1:4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47" t="str">
        <f t="shared" si="6"/>
        <v/>
      </c>
    </row>
    <row r="445" spans="1:4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47" t="str">
        <f t="shared" si="6"/>
        <v/>
      </c>
    </row>
    <row r="446" spans="1:4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47" t="str">
        <f t="shared" si="6"/>
        <v/>
      </c>
    </row>
    <row r="447" spans="1:4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47" t="str">
        <f t="shared" si="6"/>
        <v/>
      </c>
    </row>
    <row r="448" spans="1:4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47" t="str">
        <f t="shared" si="6"/>
        <v/>
      </c>
    </row>
    <row r="449" spans="1:4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47" t="str">
        <f t="shared" si="6"/>
        <v/>
      </c>
    </row>
    <row r="450" spans="1:4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47" t="str">
        <f t="shared" si="6"/>
        <v/>
      </c>
    </row>
    <row r="451" spans="1:4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47" t="str">
        <f t="shared" si="6"/>
        <v/>
      </c>
    </row>
    <row r="452" spans="1:4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47" t="str">
        <f t="shared" ref="AS452:AS515" si="7">+LEFT(AN452,1)</f>
        <v/>
      </c>
    </row>
    <row r="453" spans="1:4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47" t="str">
        <f t="shared" si="7"/>
        <v/>
      </c>
    </row>
    <row r="454" spans="1:4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47" t="str">
        <f t="shared" si="7"/>
        <v/>
      </c>
    </row>
    <row r="455" spans="1:4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47" t="str">
        <f t="shared" si="7"/>
        <v/>
      </c>
    </row>
    <row r="456" spans="1:4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47" t="str">
        <f t="shared" si="7"/>
        <v/>
      </c>
    </row>
    <row r="457" spans="1:4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47" t="str">
        <f t="shared" si="7"/>
        <v/>
      </c>
    </row>
    <row r="458" spans="1:4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47" t="str">
        <f t="shared" si="7"/>
        <v/>
      </c>
    </row>
    <row r="459" spans="1:4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47" t="str">
        <f t="shared" si="7"/>
        <v/>
      </c>
    </row>
    <row r="460" spans="1:4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47" t="str">
        <f t="shared" si="7"/>
        <v/>
      </c>
    </row>
    <row r="461" spans="1:4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47" t="str">
        <f t="shared" si="7"/>
        <v/>
      </c>
    </row>
    <row r="462" spans="1:4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47" t="str">
        <f t="shared" si="7"/>
        <v/>
      </c>
    </row>
    <row r="463" spans="1:4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47" t="str">
        <f t="shared" si="7"/>
        <v/>
      </c>
    </row>
    <row r="464" spans="1:4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47" t="str">
        <f t="shared" si="7"/>
        <v/>
      </c>
    </row>
    <row r="465" spans="1:4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47" t="str">
        <f t="shared" si="7"/>
        <v/>
      </c>
    </row>
    <row r="466" spans="1:4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47" t="str">
        <f t="shared" si="7"/>
        <v/>
      </c>
    </row>
    <row r="467" spans="1:4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47" t="str">
        <f t="shared" si="7"/>
        <v/>
      </c>
    </row>
    <row r="468" spans="1:4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47" t="str">
        <f t="shared" si="7"/>
        <v/>
      </c>
    </row>
    <row r="469" spans="1:4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47" t="str">
        <f t="shared" si="7"/>
        <v/>
      </c>
    </row>
    <row r="470" spans="1:4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47" t="str">
        <f t="shared" si="7"/>
        <v/>
      </c>
    </row>
    <row r="471" spans="1:4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47" t="str">
        <f t="shared" si="7"/>
        <v/>
      </c>
    </row>
    <row r="472" spans="1:4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47" t="str">
        <f t="shared" si="7"/>
        <v/>
      </c>
    </row>
    <row r="473" spans="1:4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47" t="str">
        <f t="shared" si="7"/>
        <v/>
      </c>
    </row>
    <row r="474" spans="1:4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47" t="str">
        <f t="shared" si="7"/>
        <v/>
      </c>
    </row>
    <row r="475" spans="1:4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47" t="str">
        <f t="shared" si="7"/>
        <v/>
      </c>
    </row>
    <row r="476" spans="1:4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47" t="str">
        <f t="shared" si="7"/>
        <v/>
      </c>
    </row>
    <row r="477" spans="1:4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47" t="str">
        <f t="shared" si="7"/>
        <v/>
      </c>
    </row>
    <row r="478" spans="1:4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47" t="str">
        <f t="shared" si="7"/>
        <v/>
      </c>
    </row>
    <row r="479" spans="1:4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47" t="str">
        <f t="shared" si="7"/>
        <v/>
      </c>
    </row>
    <row r="480" spans="1:4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47" t="str">
        <f t="shared" si="7"/>
        <v/>
      </c>
    </row>
    <row r="481" spans="1:4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47" t="str">
        <f t="shared" si="7"/>
        <v/>
      </c>
    </row>
    <row r="482" spans="1:4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47" t="str">
        <f t="shared" si="7"/>
        <v/>
      </c>
    </row>
    <row r="483" spans="1:4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47" t="str">
        <f t="shared" si="7"/>
        <v/>
      </c>
    </row>
    <row r="484" spans="1:4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47" t="str">
        <f t="shared" si="7"/>
        <v/>
      </c>
    </row>
    <row r="485" spans="1:4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47" t="str">
        <f t="shared" si="7"/>
        <v/>
      </c>
    </row>
    <row r="486" spans="1:4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47" t="str">
        <f t="shared" si="7"/>
        <v/>
      </c>
    </row>
    <row r="487" spans="1:4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47" t="str">
        <f t="shared" si="7"/>
        <v/>
      </c>
    </row>
    <row r="488" spans="1:4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47" t="str">
        <f t="shared" si="7"/>
        <v/>
      </c>
    </row>
    <row r="489" spans="1:4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47" t="str">
        <f t="shared" si="7"/>
        <v/>
      </c>
    </row>
    <row r="490" spans="1:4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47" t="str">
        <f t="shared" si="7"/>
        <v/>
      </c>
    </row>
    <row r="491" spans="1:4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47" t="str">
        <f t="shared" si="7"/>
        <v/>
      </c>
    </row>
    <row r="492" spans="1:4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47" t="str">
        <f t="shared" si="7"/>
        <v/>
      </c>
    </row>
    <row r="493" spans="1:4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47" t="str">
        <f t="shared" si="7"/>
        <v/>
      </c>
    </row>
    <row r="494" spans="1:4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47" t="str">
        <f t="shared" si="7"/>
        <v/>
      </c>
    </row>
    <row r="495" spans="1:4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47" t="str">
        <f t="shared" si="7"/>
        <v/>
      </c>
    </row>
    <row r="496" spans="1:4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47" t="str">
        <f t="shared" si="7"/>
        <v/>
      </c>
    </row>
    <row r="497" spans="1:4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47" t="str">
        <f t="shared" si="7"/>
        <v/>
      </c>
    </row>
    <row r="498" spans="1:4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47" t="str">
        <f t="shared" si="7"/>
        <v/>
      </c>
    </row>
    <row r="499" spans="1:4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47" t="str">
        <f t="shared" si="7"/>
        <v/>
      </c>
    </row>
    <row r="500" spans="1:4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47" t="str">
        <f t="shared" si="7"/>
        <v/>
      </c>
    </row>
    <row r="501" spans="1:4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47" t="str">
        <f t="shared" si="7"/>
        <v/>
      </c>
    </row>
    <row r="502" spans="1:4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47" t="str">
        <f t="shared" si="7"/>
        <v/>
      </c>
    </row>
    <row r="503" spans="1:4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47" t="str">
        <f t="shared" si="7"/>
        <v/>
      </c>
    </row>
    <row r="504" spans="1:4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47" t="str">
        <f t="shared" si="7"/>
        <v/>
      </c>
    </row>
    <row r="505" spans="1:4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47" t="str">
        <f t="shared" si="7"/>
        <v/>
      </c>
    </row>
    <row r="506" spans="1:4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47" t="str">
        <f t="shared" si="7"/>
        <v/>
      </c>
    </row>
    <row r="507" spans="1:4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47" t="str">
        <f t="shared" si="7"/>
        <v/>
      </c>
    </row>
    <row r="508" spans="1:4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47" t="str">
        <f t="shared" si="7"/>
        <v/>
      </c>
    </row>
    <row r="509" spans="1:4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47" t="str">
        <f t="shared" si="7"/>
        <v/>
      </c>
    </row>
    <row r="510" spans="1:4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47" t="str">
        <f t="shared" si="7"/>
        <v/>
      </c>
    </row>
    <row r="511" spans="1:4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47" t="str">
        <f t="shared" si="7"/>
        <v/>
      </c>
    </row>
    <row r="512" spans="1:4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47" t="str">
        <f t="shared" si="7"/>
        <v/>
      </c>
    </row>
    <row r="513" spans="1:4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47" t="str">
        <f t="shared" si="7"/>
        <v/>
      </c>
    </row>
    <row r="514" spans="1:4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47" t="str">
        <f t="shared" si="7"/>
        <v/>
      </c>
    </row>
    <row r="515" spans="1:4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47" t="str">
        <f t="shared" si="7"/>
        <v/>
      </c>
    </row>
    <row r="516" spans="1:4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47" t="str">
        <f t="shared" ref="AS516:AS579" si="8">+LEFT(AN516,1)</f>
        <v/>
      </c>
    </row>
    <row r="517" spans="1:4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47" t="str">
        <f t="shared" si="8"/>
        <v/>
      </c>
    </row>
    <row r="518" spans="1:4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47" t="str">
        <f t="shared" si="8"/>
        <v/>
      </c>
    </row>
    <row r="519" spans="1:4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47" t="str">
        <f t="shared" si="8"/>
        <v/>
      </c>
    </row>
    <row r="520" spans="1:4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47" t="str">
        <f t="shared" si="8"/>
        <v/>
      </c>
    </row>
    <row r="521" spans="1:4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47" t="str">
        <f t="shared" si="8"/>
        <v/>
      </c>
    </row>
    <row r="522" spans="1:4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47" t="str">
        <f t="shared" si="8"/>
        <v/>
      </c>
    </row>
    <row r="523" spans="1:4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47" t="str">
        <f t="shared" si="8"/>
        <v/>
      </c>
    </row>
    <row r="524" spans="1:4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47" t="str">
        <f t="shared" si="8"/>
        <v/>
      </c>
    </row>
    <row r="525" spans="1:4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47" t="str">
        <f t="shared" si="8"/>
        <v/>
      </c>
    </row>
    <row r="526" spans="1:4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47" t="str">
        <f t="shared" si="8"/>
        <v/>
      </c>
    </row>
    <row r="527" spans="1:4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47" t="str">
        <f t="shared" si="8"/>
        <v/>
      </c>
    </row>
    <row r="528" spans="1:4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47" t="str">
        <f t="shared" si="8"/>
        <v/>
      </c>
    </row>
    <row r="529" spans="1:4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47" t="str">
        <f t="shared" si="8"/>
        <v/>
      </c>
    </row>
    <row r="530" spans="1:4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47" t="str">
        <f t="shared" si="8"/>
        <v/>
      </c>
    </row>
    <row r="531" spans="1:4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47" t="str">
        <f t="shared" si="8"/>
        <v/>
      </c>
    </row>
    <row r="532" spans="1:4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47" t="str">
        <f t="shared" si="8"/>
        <v/>
      </c>
    </row>
    <row r="533" spans="1:4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47" t="str">
        <f t="shared" si="8"/>
        <v/>
      </c>
    </row>
    <row r="534" spans="1:4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47" t="str">
        <f t="shared" si="8"/>
        <v/>
      </c>
    </row>
    <row r="535" spans="1:4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47" t="str">
        <f t="shared" si="8"/>
        <v/>
      </c>
    </row>
    <row r="536" spans="1:4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47" t="str">
        <f t="shared" si="8"/>
        <v/>
      </c>
    </row>
    <row r="537" spans="1:4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47" t="str">
        <f t="shared" si="8"/>
        <v/>
      </c>
    </row>
    <row r="538" spans="1:4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47" t="str">
        <f t="shared" si="8"/>
        <v/>
      </c>
    </row>
    <row r="539" spans="1:4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47" t="str">
        <f t="shared" si="8"/>
        <v/>
      </c>
    </row>
    <row r="540" spans="1:4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47" t="str">
        <f t="shared" si="8"/>
        <v/>
      </c>
    </row>
    <row r="541" spans="1:4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47" t="str">
        <f t="shared" si="8"/>
        <v/>
      </c>
    </row>
    <row r="542" spans="1:4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47" t="str">
        <f t="shared" si="8"/>
        <v/>
      </c>
    </row>
    <row r="543" spans="1:4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47" t="str">
        <f t="shared" si="8"/>
        <v/>
      </c>
    </row>
    <row r="544" spans="1:4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47" t="str">
        <f t="shared" si="8"/>
        <v/>
      </c>
    </row>
    <row r="545" spans="1:4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47" t="str">
        <f t="shared" si="8"/>
        <v/>
      </c>
    </row>
    <row r="546" spans="1:4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47" t="str">
        <f t="shared" si="8"/>
        <v/>
      </c>
    </row>
    <row r="547" spans="1:4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47" t="str">
        <f t="shared" si="8"/>
        <v/>
      </c>
    </row>
    <row r="548" spans="1:4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47" t="str">
        <f t="shared" si="8"/>
        <v/>
      </c>
    </row>
    <row r="549" spans="1:4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47" t="str">
        <f t="shared" si="8"/>
        <v/>
      </c>
    </row>
    <row r="550" spans="1:4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47" t="str">
        <f t="shared" si="8"/>
        <v/>
      </c>
    </row>
    <row r="551" spans="1:4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47" t="str">
        <f t="shared" si="8"/>
        <v/>
      </c>
    </row>
    <row r="552" spans="1:4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47" t="str">
        <f t="shared" si="8"/>
        <v/>
      </c>
    </row>
    <row r="553" spans="1:4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47" t="str">
        <f t="shared" si="8"/>
        <v/>
      </c>
    </row>
    <row r="554" spans="1:4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47" t="str">
        <f t="shared" si="8"/>
        <v/>
      </c>
    </row>
    <row r="555" spans="1:4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47" t="str">
        <f t="shared" si="8"/>
        <v/>
      </c>
    </row>
    <row r="556" spans="1:4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47" t="str">
        <f t="shared" si="8"/>
        <v/>
      </c>
    </row>
    <row r="557" spans="1:4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47" t="str">
        <f t="shared" si="8"/>
        <v/>
      </c>
    </row>
    <row r="558" spans="1:4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47" t="str">
        <f t="shared" si="8"/>
        <v/>
      </c>
    </row>
    <row r="559" spans="1:4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47" t="str">
        <f t="shared" si="8"/>
        <v/>
      </c>
    </row>
    <row r="560" spans="1:4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47" t="str">
        <f t="shared" si="8"/>
        <v/>
      </c>
    </row>
    <row r="561" spans="1:4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47" t="str">
        <f t="shared" si="8"/>
        <v/>
      </c>
    </row>
    <row r="562" spans="1:4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47" t="str">
        <f t="shared" si="8"/>
        <v/>
      </c>
    </row>
    <row r="563" spans="1:4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47" t="str">
        <f t="shared" si="8"/>
        <v/>
      </c>
    </row>
    <row r="564" spans="1:4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47" t="str">
        <f t="shared" si="8"/>
        <v/>
      </c>
    </row>
    <row r="565" spans="1:4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47" t="str">
        <f t="shared" si="8"/>
        <v/>
      </c>
    </row>
    <row r="566" spans="1:4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47" t="str">
        <f t="shared" si="8"/>
        <v/>
      </c>
    </row>
    <row r="567" spans="1:4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47" t="str">
        <f t="shared" si="8"/>
        <v/>
      </c>
    </row>
    <row r="568" spans="1:4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47" t="str">
        <f t="shared" si="8"/>
        <v/>
      </c>
    </row>
    <row r="569" spans="1:4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47" t="str">
        <f t="shared" si="8"/>
        <v/>
      </c>
    </row>
    <row r="570" spans="1:4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47" t="str">
        <f t="shared" si="8"/>
        <v/>
      </c>
    </row>
    <row r="571" spans="1:4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47" t="str">
        <f t="shared" si="8"/>
        <v/>
      </c>
    </row>
    <row r="572" spans="1:4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47" t="str">
        <f t="shared" si="8"/>
        <v/>
      </c>
    </row>
    <row r="573" spans="1:4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47" t="str">
        <f t="shared" si="8"/>
        <v/>
      </c>
    </row>
    <row r="574" spans="1:4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47" t="str">
        <f t="shared" si="8"/>
        <v/>
      </c>
    </row>
    <row r="575" spans="1:4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47" t="str">
        <f t="shared" si="8"/>
        <v/>
      </c>
    </row>
    <row r="576" spans="1:4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47" t="str">
        <f t="shared" si="8"/>
        <v/>
      </c>
    </row>
    <row r="577" spans="1:4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47" t="str">
        <f t="shared" si="8"/>
        <v/>
      </c>
    </row>
    <row r="578" spans="1:4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47" t="str">
        <f t="shared" si="8"/>
        <v/>
      </c>
    </row>
    <row r="579" spans="1:4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47" t="str">
        <f t="shared" si="8"/>
        <v/>
      </c>
    </row>
    <row r="580" spans="1:4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47" t="str">
        <f t="shared" ref="AS580:AS643" si="9">+LEFT(AN580,1)</f>
        <v/>
      </c>
    </row>
    <row r="581" spans="1:4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47" t="str">
        <f t="shared" si="9"/>
        <v/>
      </c>
    </row>
    <row r="582" spans="1:4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47" t="str">
        <f t="shared" si="9"/>
        <v/>
      </c>
    </row>
    <row r="583" spans="1:4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47" t="str">
        <f t="shared" si="9"/>
        <v/>
      </c>
    </row>
    <row r="584" spans="1:4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47" t="str">
        <f t="shared" si="9"/>
        <v/>
      </c>
    </row>
    <row r="585" spans="1:4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47" t="str">
        <f t="shared" si="9"/>
        <v/>
      </c>
    </row>
    <row r="586" spans="1:4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47" t="str">
        <f t="shared" si="9"/>
        <v/>
      </c>
    </row>
    <row r="587" spans="1:4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47" t="str">
        <f t="shared" si="9"/>
        <v/>
      </c>
    </row>
    <row r="588" spans="1:4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47" t="str">
        <f t="shared" si="9"/>
        <v/>
      </c>
    </row>
    <row r="589" spans="1:4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47" t="str">
        <f t="shared" si="9"/>
        <v/>
      </c>
    </row>
    <row r="590" spans="1:4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47" t="str">
        <f t="shared" si="9"/>
        <v/>
      </c>
    </row>
    <row r="591" spans="1:4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47" t="str">
        <f t="shared" si="9"/>
        <v/>
      </c>
    </row>
    <row r="592" spans="1:4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47" t="str">
        <f t="shared" si="9"/>
        <v/>
      </c>
    </row>
    <row r="593" spans="1:4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47" t="str">
        <f t="shared" si="9"/>
        <v/>
      </c>
    </row>
    <row r="594" spans="1:4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47" t="str">
        <f t="shared" si="9"/>
        <v/>
      </c>
    </row>
    <row r="595" spans="1:4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47" t="str">
        <f t="shared" si="9"/>
        <v/>
      </c>
    </row>
    <row r="596" spans="1:4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47" t="str">
        <f t="shared" si="9"/>
        <v/>
      </c>
    </row>
    <row r="597" spans="1:4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47" t="str">
        <f t="shared" si="9"/>
        <v/>
      </c>
    </row>
    <row r="598" spans="1:4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47" t="str">
        <f t="shared" si="9"/>
        <v/>
      </c>
    </row>
    <row r="599" spans="1:4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47" t="str">
        <f t="shared" si="9"/>
        <v/>
      </c>
    </row>
    <row r="600" spans="1:4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47" t="str">
        <f t="shared" si="9"/>
        <v/>
      </c>
    </row>
    <row r="601" spans="1:4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47" t="str">
        <f t="shared" si="9"/>
        <v/>
      </c>
    </row>
    <row r="602" spans="1:4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47" t="str">
        <f t="shared" si="9"/>
        <v/>
      </c>
    </row>
    <row r="603" spans="1:4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47" t="str">
        <f t="shared" si="9"/>
        <v/>
      </c>
    </row>
    <row r="604" spans="1:4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47" t="str">
        <f t="shared" si="9"/>
        <v/>
      </c>
    </row>
    <row r="605" spans="1:4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47" t="str">
        <f t="shared" si="9"/>
        <v/>
      </c>
    </row>
    <row r="606" spans="1:4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47" t="str">
        <f t="shared" si="9"/>
        <v/>
      </c>
    </row>
    <row r="607" spans="1:4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47" t="str">
        <f t="shared" si="9"/>
        <v/>
      </c>
    </row>
    <row r="608" spans="1:4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47" t="str">
        <f t="shared" si="9"/>
        <v/>
      </c>
    </row>
    <row r="609" spans="1:4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47" t="str">
        <f t="shared" si="9"/>
        <v/>
      </c>
    </row>
    <row r="610" spans="1:4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47" t="str">
        <f t="shared" si="9"/>
        <v/>
      </c>
    </row>
    <row r="611" spans="1:4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47" t="str">
        <f t="shared" si="9"/>
        <v/>
      </c>
    </row>
    <row r="612" spans="1:4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47" t="str">
        <f t="shared" si="9"/>
        <v/>
      </c>
    </row>
    <row r="613" spans="1:4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47" t="str">
        <f t="shared" si="9"/>
        <v/>
      </c>
    </row>
    <row r="614" spans="1:4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47" t="str">
        <f t="shared" si="9"/>
        <v/>
      </c>
    </row>
    <row r="615" spans="1:4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47" t="str">
        <f t="shared" si="9"/>
        <v/>
      </c>
    </row>
    <row r="616" spans="1:4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47" t="str">
        <f t="shared" si="9"/>
        <v/>
      </c>
    </row>
    <row r="617" spans="1:4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47" t="str">
        <f t="shared" si="9"/>
        <v/>
      </c>
    </row>
    <row r="618" spans="1:4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47" t="str">
        <f t="shared" si="9"/>
        <v/>
      </c>
    </row>
    <row r="619" spans="1:4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47" t="str">
        <f t="shared" si="9"/>
        <v/>
      </c>
    </row>
    <row r="620" spans="1:4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47" t="str">
        <f t="shared" si="9"/>
        <v/>
      </c>
    </row>
    <row r="621" spans="1:4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47" t="str">
        <f t="shared" si="9"/>
        <v/>
      </c>
    </row>
    <row r="622" spans="1:4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47" t="str">
        <f t="shared" si="9"/>
        <v/>
      </c>
    </row>
    <row r="623" spans="1:4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47" t="str">
        <f t="shared" si="9"/>
        <v/>
      </c>
    </row>
    <row r="624" spans="1:4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47" t="str">
        <f t="shared" si="9"/>
        <v/>
      </c>
    </row>
    <row r="625" spans="1:4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47" t="str">
        <f t="shared" si="9"/>
        <v/>
      </c>
    </row>
    <row r="626" spans="1:4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47" t="str">
        <f t="shared" si="9"/>
        <v/>
      </c>
    </row>
    <row r="627" spans="1:4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47" t="str">
        <f t="shared" si="9"/>
        <v/>
      </c>
    </row>
    <row r="628" spans="1:4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47" t="str">
        <f t="shared" si="9"/>
        <v/>
      </c>
    </row>
    <row r="629" spans="1:4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47" t="str">
        <f t="shared" si="9"/>
        <v/>
      </c>
    </row>
    <row r="630" spans="1:4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47" t="str">
        <f t="shared" si="9"/>
        <v/>
      </c>
    </row>
    <row r="631" spans="1:4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47" t="str">
        <f t="shared" si="9"/>
        <v/>
      </c>
    </row>
    <row r="632" spans="1:4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47" t="str">
        <f t="shared" si="9"/>
        <v/>
      </c>
    </row>
    <row r="633" spans="1:4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47" t="str">
        <f t="shared" si="9"/>
        <v/>
      </c>
    </row>
    <row r="634" spans="1:4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47" t="str">
        <f t="shared" si="9"/>
        <v/>
      </c>
    </row>
    <row r="635" spans="1:4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47" t="str">
        <f t="shared" si="9"/>
        <v/>
      </c>
    </row>
    <row r="636" spans="1:4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47" t="str">
        <f t="shared" si="9"/>
        <v/>
      </c>
    </row>
    <row r="637" spans="1:4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47" t="str">
        <f t="shared" si="9"/>
        <v/>
      </c>
    </row>
    <row r="638" spans="1:4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47" t="str">
        <f t="shared" si="9"/>
        <v/>
      </c>
    </row>
    <row r="639" spans="1:4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47" t="str">
        <f t="shared" si="9"/>
        <v/>
      </c>
    </row>
    <row r="640" spans="1:4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47" t="str">
        <f t="shared" si="9"/>
        <v/>
      </c>
    </row>
    <row r="641" spans="1:4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47" t="str">
        <f t="shared" si="9"/>
        <v/>
      </c>
    </row>
    <row r="642" spans="1:4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47" t="str">
        <f t="shared" si="9"/>
        <v/>
      </c>
    </row>
    <row r="643" spans="1:4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47" t="str">
        <f t="shared" si="9"/>
        <v/>
      </c>
    </row>
    <row r="644" spans="1:4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47" t="str">
        <f t="shared" ref="AS644:AS707" si="10">+LEFT(AN644,1)</f>
        <v/>
      </c>
    </row>
    <row r="645" spans="1:4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47" t="str">
        <f t="shared" si="10"/>
        <v/>
      </c>
    </row>
    <row r="646" spans="1:4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47" t="str">
        <f t="shared" si="10"/>
        <v/>
      </c>
    </row>
    <row r="647" spans="1:4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47" t="str">
        <f t="shared" si="10"/>
        <v/>
      </c>
    </row>
    <row r="648" spans="1:4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47" t="str">
        <f t="shared" si="10"/>
        <v/>
      </c>
    </row>
    <row r="649" spans="1:4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47" t="str">
        <f t="shared" si="10"/>
        <v/>
      </c>
    </row>
    <row r="650" spans="1:4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47" t="str">
        <f t="shared" si="10"/>
        <v/>
      </c>
    </row>
    <row r="651" spans="1:4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47" t="str">
        <f t="shared" si="10"/>
        <v/>
      </c>
    </row>
    <row r="652" spans="1:4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47" t="str">
        <f t="shared" si="10"/>
        <v/>
      </c>
    </row>
    <row r="653" spans="1:4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47" t="str">
        <f t="shared" si="10"/>
        <v/>
      </c>
    </row>
    <row r="654" spans="1:4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47" t="str">
        <f t="shared" si="10"/>
        <v/>
      </c>
    </row>
    <row r="655" spans="1:4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47" t="str">
        <f t="shared" si="10"/>
        <v/>
      </c>
    </row>
    <row r="656" spans="1:4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47" t="str">
        <f t="shared" si="10"/>
        <v/>
      </c>
    </row>
    <row r="657" spans="1:4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47" t="str">
        <f t="shared" si="10"/>
        <v/>
      </c>
    </row>
    <row r="658" spans="1:4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47" t="str">
        <f t="shared" si="10"/>
        <v/>
      </c>
    </row>
    <row r="659" spans="1:4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47" t="str">
        <f t="shared" si="10"/>
        <v/>
      </c>
    </row>
    <row r="660" spans="1:4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47" t="str">
        <f t="shared" si="10"/>
        <v/>
      </c>
    </row>
    <row r="661" spans="1:4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47" t="str">
        <f t="shared" si="10"/>
        <v/>
      </c>
    </row>
    <row r="662" spans="1:4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47" t="str">
        <f t="shared" si="10"/>
        <v/>
      </c>
    </row>
    <row r="663" spans="1:4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47" t="str">
        <f t="shared" si="10"/>
        <v/>
      </c>
    </row>
    <row r="664" spans="1:4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47" t="str">
        <f t="shared" si="10"/>
        <v/>
      </c>
    </row>
    <row r="665" spans="1:4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47" t="str">
        <f t="shared" si="10"/>
        <v/>
      </c>
    </row>
    <row r="666" spans="1:4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47" t="str">
        <f t="shared" si="10"/>
        <v/>
      </c>
    </row>
    <row r="667" spans="1:4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47" t="str">
        <f t="shared" si="10"/>
        <v/>
      </c>
    </row>
    <row r="668" spans="1:4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47" t="str">
        <f t="shared" si="10"/>
        <v/>
      </c>
    </row>
    <row r="669" spans="1:4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47" t="str">
        <f t="shared" si="10"/>
        <v/>
      </c>
    </row>
    <row r="670" spans="1:4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47" t="str">
        <f t="shared" si="10"/>
        <v/>
      </c>
    </row>
    <row r="671" spans="1:4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47" t="str">
        <f t="shared" si="10"/>
        <v/>
      </c>
    </row>
    <row r="672" spans="1:4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47" t="str">
        <f t="shared" si="10"/>
        <v/>
      </c>
    </row>
    <row r="673" spans="1:4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47" t="str">
        <f t="shared" si="10"/>
        <v/>
      </c>
    </row>
    <row r="674" spans="1:4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47" t="str">
        <f t="shared" si="10"/>
        <v/>
      </c>
    </row>
    <row r="675" spans="1:4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47" t="str">
        <f t="shared" si="10"/>
        <v/>
      </c>
    </row>
    <row r="676" spans="1:4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47" t="str">
        <f t="shared" si="10"/>
        <v/>
      </c>
    </row>
    <row r="677" spans="1:4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47" t="str">
        <f t="shared" si="10"/>
        <v/>
      </c>
    </row>
    <row r="678" spans="1:4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47" t="str">
        <f t="shared" si="10"/>
        <v/>
      </c>
    </row>
    <row r="679" spans="1:4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47" t="str">
        <f t="shared" si="10"/>
        <v/>
      </c>
    </row>
    <row r="680" spans="1:4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47" t="str">
        <f t="shared" si="10"/>
        <v/>
      </c>
    </row>
    <row r="681" spans="1:4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47" t="str">
        <f t="shared" si="10"/>
        <v/>
      </c>
    </row>
    <row r="682" spans="1:4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47" t="str">
        <f t="shared" si="10"/>
        <v/>
      </c>
    </row>
    <row r="683" spans="1:4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47" t="str">
        <f t="shared" si="10"/>
        <v/>
      </c>
    </row>
    <row r="684" spans="1:4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47" t="str">
        <f t="shared" si="10"/>
        <v/>
      </c>
    </row>
    <row r="685" spans="1:4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47" t="str">
        <f t="shared" si="10"/>
        <v/>
      </c>
    </row>
    <row r="686" spans="1:4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47" t="str">
        <f t="shared" si="10"/>
        <v/>
      </c>
    </row>
    <row r="687" spans="1:4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47" t="str">
        <f t="shared" si="10"/>
        <v/>
      </c>
    </row>
    <row r="688" spans="1:4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47" t="str">
        <f t="shared" si="10"/>
        <v/>
      </c>
    </row>
    <row r="689" spans="1:4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47" t="str">
        <f t="shared" si="10"/>
        <v/>
      </c>
    </row>
    <row r="690" spans="1:4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47" t="str">
        <f t="shared" si="10"/>
        <v/>
      </c>
    </row>
    <row r="691" spans="1:4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47" t="str">
        <f t="shared" si="10"/>
        <v/>
      </c>
    </row>
    <row r="692" spans="1:4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47" t="str">
        <f t="shared" si="10"/>
        <v/>
      </c>
    </row>
    <row r="693" spans="1:4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47" t="str">
        <f t="shared" si="10"/>
        <v/>
      </c>
    </row>
    <row r="694" spans="1:4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47" t="str">
        <f t="shared" si="10"/>
        <v/>
      </c>
    </row>
    <row r="695" spans="1:4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47" t="str">
        <f t="shared" si="10"/>
        <v/>
      </c>
    </row>
    <row r="696" spans="1:4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47" t="str">
        <f t="shared" si="10"/>
        <v/>
      </c>
    </row>
    <row r="697" spans="1:4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47" t="str">
        <f t="shared" si="10"/>
        <v/>
      </c>
    </row>
    <row r="698" spans="1:4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47" t="str">
        <f t="shared" si="10"/>
        <v/>
      </c>
    </row>
    <row r="699" spans="1:4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47" t="str">
        <f t="shared" si="10"/>
        <v/>
      </c>
    </row>
    <row r="700" spans="1:4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47" t="str">
        <f t="shared" si="10"/>
        <v/>
      </c>
    </row>
    <row r="701" spans="1:4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47" t="str">
        <f t="shared" si="10"/>
        <v/>
      </c>
    </row>
    <row r="702" spans="1:4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47" t="str">
        <f t="shared" si="10"/>
        <v/>
      </c>
    </row>
    <row r="703" spans="1:4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47" t="str">
        <f t="shared" si="10"/>
        <v/>
      </c>
    </row>
    <row r="704" spans="1:4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47" t="str">
        <f t="shared" si="10"/>
        <v/>
      </c>
    </row>
    <row r="705" spans="1:4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47" t="str">
        <f t="shared" si="10"/>
        <v/>
      </c>
    </row>
    <row r="706" spans="1:4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47" t="str">
        <f t="shared" si="10"/>
        <v/>
      </c>
    </row>
    <row r="707" spans="1:4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47" t="str">
        <f t="shared" si="10"/>
        <v/>
      </c>
    </row>
    <row r="708" spans="1:4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47" t="str">
        <f t="shared" ref="AS708:AS771" si="11">+LEFT(AN708,1)</f>
        <v/>
      </c>
    </row>
    <row r="709" spans="1:4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47" t="str">
        <f t="shared" si="11"/>
        <v/>
      </c>
    </row>
    <row r="710" spans="1:4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47" t="str">
        <f t="shared" si="11"/>
        <v/>
      </c>
    </row>
    <row r="711" spans="1:4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47" t="str">
        <f t="shared" si="11"/>
        <v/>
      </c>
    </row>
    <row r="712" spans="1:4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47" t="str">
        <f t="shared" si="11"/>
        <v/>
      </c>
    </row>
    <row r="713" spans="1:4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47" t="str">
        <f t="shared" si="11"/>
        <v/>
      </c>
    </row>
    <row r="714" spans="1:4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47" t="str">
        <f t="shared" si="11"/>
        <v/>
      </c>
    </row>
    <row r="715" spans="1:4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47" t="str">
        <f t="shared" si="11"/>
        <v/>
      </c>
    </row>
    <row r="716" spans="1:4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47" t="str">
        <f t="shared" si="11"/>
        <v/>
      </c>
    </row>
    <row r="717" spans="1:4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47" t="str">
        <f t="shared" si="11"/>
        <v/>
      </c>
    </row>
    <row r="718" spans="1:4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47" t="str">
        <f t="shared" si="11"/>
        <v/>
      </c>
    </row>
    <row r="719" spans="1:4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47" t="str">
        <f t="shared" si="11"/>
        <v/>
      </c>
    </row>
    <row r="720" spans="1:4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47" t="str">
        <f t="shared" si="11"/>
        <v/>
      </c>
    </row>
    <row r="721" spans="1:4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47" t="str">
        <f t="shared" si="11"/>
        <v/>
      </c>
    </row>
    <row r="722" spans="1:4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47" t="str">
        <f t="shared" si="11"/>
        <v/>
      </c>
    </row>
    <row r="723" spans="1:4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47" t="str">
        <f t="shared" si="11"/>
        <v/>
      </c>
    </row>
    <row r="724" spans="1:4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47" t="str">
        <f t="shared" si="11"/>
        <v/>
      </c>
    </row>
    <row r="725" spans="1:4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47" t="str">
        <f t="shared" si="11"/>
        <v/>
      </c>
    </row>
    <row r="726" spans="1:4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47" t="str">
        <f t="shared" si="11"/>
        <v/>
      </c>
    </row>
    <row r="727" spans="1:4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47" t="str">
        <f t="shared" si="11"/>
        <v/>
      </c>
    </row>
    <row r="728" spans="1:4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47" t="str">
        <f t="shared" si="11"/>
        <v/>
      </c>
    </row>
    <row r="729" spans="1:4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47" t="str">
        <f t="shared" si="11"/>
        <v/>
      </c>
    </row>
    <row r="730" spans="1:4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47" t="str">
        <f t="shared" si="11"/>
        <v/>
      </c>
    </row>
    <row r="731" spans="1:4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47" t="str">
        <f t="shared" si="11"/>
        <v/>
      </c>
    </row>
    <row r="732" spans="1:4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47" t="str">
        <f t="shared" si="11"/>
        <v/>
      </c>
    </row>
    <row r="733" spans="1:4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47" t="str">
        <f t="shared" si="11"/>
        <v/>
      </c>
    </row>
    <row r="734" spans="1:4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47" t="str">
        <f t="shared" si="11"/>
        <v/>
      </c>
    </row>
    <row r="735" spans="1:4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47" t="str">
        <f t="shared" si="11"/>
        <v/>
      </c>
    </row>
    <row r="736" spans="1:4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47" t="str">
        <f t="shared" si="11"/>
        <v/>
      </c>
    </row>
    <row r="737" spans="1:4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47" t="str">
        <f t="shared" si="11"/>
        <v/>
      </c>
    </row>
    <row r="738" spans="1:4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47" t="str">
        <f t="shared" si="11"/>
        <v/>
      </c>
    </row>
    <row r="739" spans="1:4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47" t="str">
        <f t="shared" si="11"/>
        <v/>
      </c>
    </row>
    <row r="740" spans="1:4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47" t="str">
        <f t="shared" si="11"/>
        <v/>
      </c>
    </row>
    <row r="741" spans="1:4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47" t="str">
        <f t="shared" si="11"/>
        <v/>
      </c>
    </row>
    <row r="742" spans="1:4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47" t="str">
        <f t="shared" si="11"/>
        <v/>
      </c>
    </row>
    <row r="743" spans="1:4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47" t="str">
        <f t="shared" si="11"/>
        <v/>
      </c>
    </row>
    <row r="744" spans="1:4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47" t="str">
        <f t="shared" si="11"/>
        <v/>
      </c>
    </row>
    <row r="745" spans="1:4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47" t="str">
        <f t="shared" si="11"/>
        <v/>
      </c>
    </row>
    <row r="746" spans="1:4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47" t="str">
        <f t="shared" si="11"/>
        <v/>
      </c>
    </row>
    <row r="747" spans="1:4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47" t="str">
        <f t="shared" si="11"/>
        <v/>
      </c>
    </row>
    <row r="748" spans="1:4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47" t="str">
        <f t="shared" si="11"/>
        <v/>
      </c>
    </row>
    <row r="749" spans="1:4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47" t="str">
        <f t="shared" si="11"/>
        <v/>
      </c>
    </row>
    <row r="750" spans="1:4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47" t="str">
        <f t="shared" si="11"/>
        <v/>
      </c>
    </row>
    <row r="751" spans="1:4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47" t="str">
        <f t="shared" si="11"/>
        <v/>
      </c>
    </row>
    <row r="752" spans="1:4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47" t="str">
        <f t="shared" si="11"/>
        <v/>
      </c>
    </row>
    <row r="753" spans="1:4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47" t="str">
        <f t="shared" si="11"/>
        <v/>
      </c>
    </row>
    <row r="754" spans="1:4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47" t="str">
        <f t="shared" si="11"/>
        <v/>
      </c>
    </row>
    <row r="755" spans="1:4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47" t="str">
        <f t="shared" si="11"/>
        <v/>
      </c>
    </row>
    <row r="756" spans="1:4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47" t="str">
        <f t="shared" si="11"/>
        <v/>
      </c>
    </row>
    <row r="757" spans="1:4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47" t="str">
        <f t="shared" si="11"/>
        <v/>
      </c>
    </row>
    <row r="758" spans="1:4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47" t="str">
        <f t="shared" si="11"/>
        <v/>
      </c>
    </row>
    <row r="759" spans="1:4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47" t="str">
        <f t="shared" si="11"/>
        <v/>
      </c>
    </row>
    <row r="760" spans="1:4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47" t="str">
        <f t="shared" si="11"/>
        <v/>
      </c>
    </row>
    <row r="761" spans="1:4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47" t="str">
        <f t="shared" si="11"/>
        <v/>
      </c>
    </row>
    <row r="762" spans="1:4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47" t="str">
        <f t="shared" si="11"/>
        <v/>
      </c>
    </row>
    <row r="763" spans="1:4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47" t="str">
        <f t="shared" si="11"/>
        <v/>
      </c>
    </row>
    <row r="764" spans="1:4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47" t="str">
        <f t="shared" si="11"/>
        <v/>
      </c>
    </row>
    <row r="765" spans="1:4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47" t="str">
        <f t="shared" si="11"/>
        <v/>
      </c>
    </row>
    <row r="766" spans="1:4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47" t="str">
        <f t="shared" si="11"/>
        <v/>
      </c>
    </row>
    <row r="767" spans="1:4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47" t="str">
        <f t="shared" si="11"/>
        <v/>
      </c>
    </row>
    <row r="768" spans="1:4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47" t="str">
        <f t="shared" si="11"/>
        <v/>
      </c>
    </row>
    <row r="769" spans="1:4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47" t="str">
        <f t="shared" si="11"/>
        <v/>
      </c>
    </row>
    <row r="770" spans="1:4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47" t="str">
        <f t="shared" si="11"/>
        <v/>
      </c>
    </row>
    <row r="771" spans="1:4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47" t="str">
        <f t="shared" si="11"/>
        <v/>
      </c>
    </row>
    <row r="772" spans="1:4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47" t="str">
        <f t="shared" ref="AS772:AS835" si="12">+LEFT(AN772,1)</f>
        <v/>
      </c>
    </row>
    <row r="773" spans="1:4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47" t="str">
        <f t="shared" si="12"/>
        <v/>
      </c>
    </row>
    <row r="774" spans="1:4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47" t="str">
        <f t="shared" si="12"/>
        <v/>
      </c>
    </row>
    <row r="775" spans="1:4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47" t="str">
        <f t="shared" si="12"/>
        <v/>
      </c>
    </row>
    <row r="776" spans="1:4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47" t="str">
        <f t="shared" si="12"/>
        <v/>
      </c>
    </row>
    <row r="777" spans="1:4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47" t="str">
        <f t="shared" si="12"/>
        <v/>
      </c>
    </row>
    <row r="778" spans="1:4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47" t="str">
        <f t="shared" si="12"/>
        <v/>
      </c>
    </row>
    <row r="779" spans="1:4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47" t="str">
        <f t="shared" si="12"/>
        <v/>
      </c>
    </row>
    <row r="780" spans="1:4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47" t="str">
        <f t="shared" si="12"/>
        <v/>
      </c>
    </row>
    <row r="781" spans="1:4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47" t="str">
        <f t="shared" si="12"/>
        <v/>
      </c>
    </row>
    <row r="782" spans="1:4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47" t="str">
        <f t="shared" si="12"/>
        <v/>
      </c>
    </row>
    <row r="783" spans="1:4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47" t="str">
        <f t="shared" si="12"/>
        <v/>
      </c>
    </row>
    <row r="784" spans="1:4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47" t="str">
        <f t="shared" si="12"/>
        <v/>
      </c>
    </row>
    <row r="785" spans="1:4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47" t="str">
        <f t="shared" si="12"/>
        <v/>
      </c>
    </row>
    <row r="786" spans="1:4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47" t="str">
        <f t="shared" si="12"/>
        <v/>
      </c>
    </row>
    <row r="787" spans="1:4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47" t="str">
        <f t="shared" si="12"/>
        <v/>
      </c>
    </row>
    <row r="788" spans="1:4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47" t="str">
        <f t="shared" si="12"/>
        <v/>
      </c>
    </row>
    <row r="789" spans="1:4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47" t="str">
        <f t="shared" si="12"/>
        <v/>
      </c>
    </row>
    <row r="790" spans="1:4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47" t="str">
        <f t="shared" si="12"/>
        <v/>
      </c>
    </row>
    <row r="791" spans="1:4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47" t="str">
        <f t="shared" si="12"/>
        <v/>
      </c>
    </row>
    <row r="792" spans="1:4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47" t="str">
        <f t="shared" si="12"/>
        <v/>
      </c>
    </row>
    <row r="793" spans="1:4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47" t="str">
        <f t="shared" si="12"/>
        <v/>
      </c>
    </row>
    <row r="794" spans="1:4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47" t="str">
        <f t="shared" si="12"/>
        <v/>
      </c>
    </row>
    <row r="795" spans="1:4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47" t="str">
        <f t="shared" si="12"/>
        <v/>
      </c>
    </row>
    <row r="796" spans="1:4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47" t="str">
        <f t="shared" si="12"/>
        <v/>
      </c>
    </row>
    <row r="797" spans="1:4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47" t="str">
        <f t="shared" si="12"/>
        <v/>
      </c>
    </row>
    <row r="798" spans="1:4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47" t="str">
        <f t="shared" si="12"/>
        <v/>
      </c>
    </row>
    <row r="799" spans="1:4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47" t="str">
        <f t="shared" si="12"/>
        <v/>
      </c>
    </row>
    <row r="800" spans="1:4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47" t="str">
        <f t="shared" si="12"/>
        <v/>
      </c>
    </row>
    <row r="801" spans="1:4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47" t="str">
        <f t="shared" si="12"/>
        <v/>
      </c>
    </row>
    <row r="802" spans="1:4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47" t="str">
        <f t="shared" si="12"/>
        <v/>
      </c>
    </row>
    <row r="803" spans="1:4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47" t="str">
        <f t="shared" si="12"/>
        <v/>
      </c>
    </row>
    <row r="804" spans="1:4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47" t="str">
        <f t="shared" si="12"/>
        <v/>
      </c>
    </row>
    <row r="805" spans="1:4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47" t="str">
        <f t="shared" si="12"/>
        <v/>
      </c>
    </row>
    <row r="806" spans="1:4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47" t="str">
        <f t="shared" si="12"/>
        <v/>
      </c>
    </row>
    <row r="807" spans="1:4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47" t="str">
        <f t="shared" si="12"/>
        <v/>
      </c>
    </row>
    <row r="808" spans="1:4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47" t="str">
        <f t="shared" si="12"/>
        <v/>
      </c>
    </row>
    <row r="809" spans="1:4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47" t="str">
        <f t="shared" si="12"/>
        <v/>
      </c>
    </row>
    <row r="810" spans="1:4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47" t="str">
        <f t="shared" si="12"/>
        <v/>
      </c>
    </row>
    <row r="811" spans="1:4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47" t="str">
        <f t="shared" si="12"/>
        <v/>
      </c>
    </row>
    <row r="812" spans="1:4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47" t="str">
        <f t="shared" si="12"/>
        <v/>
      </c>
    </row>
    <row r="813" spans="1:4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47" t="str">
        <f t="shared" si="12"/>
        <v/>
      </c>
    </row>
    <row r="814" spans="1:4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47" t="str">
        <f t="shared" si="12"/>
        <v/>
      </c>
    </row>
    <row r="815" spans="1:4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47" t="str">
        <f t="shared" si="12"/>
        <v/>
      </c>
    </row>
    <row r="816" spans="1:4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47" t="str">
        <f t="shared" si="12"/>
        <v/>
      </c>
    </row>
    <row r="817" spans="1:4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47" t="str">
        <f t="shared" si="12"/>
        <v/>
      </c>
    </row>
    <row r="818" spans="1:4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47" t="str">
        <f t="shared" si="12"/>
        <v/>
      </c>
    </row>
    <row r="819" spans="1:4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47" t="str">
        <f t="shared" si="12"/>
        <v/>
      </c>
    </row>
    <row r="820" spans="1:4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47" t="str">
        <f t="shared" si="12"/>
        <v/>
      </c>
    </row>
    <row r="821" spans="1:4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47" t="str">
        <f t="shared" si="12"/>
        <v/>
      </c>
    </row>
    <row r="822" spans="1:4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47" t="str">
        <f t="shared" si="12"/>
        <v/>
      </c>
    </row>
    <row r="823" spans="1:4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47" t="str">
        <f t="shared" si="12"/>
        <v/>
      </c>
    </row>
    <row r="824" spans="1:4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47" t="str">
        <f t="shared" si="12"/>
        <v/>
      </c>
    </row>
    <row r="825" spans="1:4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47" t="str">
        <f t="shared" si="12"/>
        <v/>
      </c>
    </row>
    <row r="826" spans="1:4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47" t="str">
        <f t="shared" si="12"/>
        <v/>
      </c>
    </row>
    <row r="827" spans="1:4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47" t="str">
        <f t="shared" si="12"/>
        <v/>
      </c>
    </row>
    <row r="828" spans="1:4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47" t="str">
        <f t="shared" si="12"/>
        <v/>
      </c>
    </row>
    <row r="829" spans="1:4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47" t="str">
        <f t="shared" si="12"/>
        <v/>
      </c>
    </row>
    <row r="830" spans="1:4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47" t="str">
        <f t="shared" si="12"/>
        <v/>
      </c>
    </row>
    <row r="831" spans="1:4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47" t="str">
        <f t="shared" si="12"/>
        <v/>
      </c>
    </row>
    <row r="832" spans="1:4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47" t="str">
        <f t="shared" si="12"/>
        <v/>
      </c>
    </row>
    <row r="833" spans="1:4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47" t="str">
        <f t="shared" si="12"/>
        <v/>
      </c>
    </row>
    <row r="834" spans="1:4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47" t="str">
        <f t="shared" si="12"/>
        <v/>
      </c>
    </row>
    <row r="835" spans="1:4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47" t="str">
        <f t="shared" si="12"/>
        <v/>
      </c>
    </row>
    <row r="836" spans="1:4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47" t="str">
        <f t="shared" ref="AS836:AS899" si="13">+LEFT(AN836,1)</f>
        <v/>
      </c>
    </row>
    <row r="837" spans="1:4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47" t="str">
        <f t="shared" si="13"/>
        <v/>
      </c>
    </row>
    <row r="838" spans="1:4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47" t="str">
        <f t="shared" si="13"/>
        <v/>
      </c>
    </row>
    <row r="839" spans="1:4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47" t="str">
        <f t="shared" si="13"/>
        <v/>
      </c>
    </row>
    <row r="840" spans="1:4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47" t="str">
        <f t="shared" si="13"/>
        <v/>
      </c>
    </row>
    <row r="841" spans="1:4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47" t="str">
        <f t="shared" si="13"/>
        <v/>
      </c>
    </row>
    <row r="842" spans="1:4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47" t="str">
        <f t="shared" si="13"/>
        <v/>
      </c>
    </row>
    <row r="843" spans="1:4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47" t="str">
        <f t="shared" si="13"/>
        <v/>
      </c>
    </row>
    <row r="844" spans="1:4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47" t="str">
        <f t="shared" si="13"/>
        <v/>
      </c>
    </row>
    <row r="845" spans="1:4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47" t="str">
        <f t="shared" si="13"/>
        <v/>
      </c>
    </row>
    <row r="846" spans="1:4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47" t="str">
        <f t="shared" si="13"/>
        <v/>
      </c>
    </row>
    <row r="847" spans="1:4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47" t="str">
        <f t="shared" si="13"/>
        <v/>
      </c>
    </row>
    <row r="848" spans="1:4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47" t="str">
        <f t="shared" si="13"/>
        <v/>
      </c>
    </row>
    <row r="849" spans="1:4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47" t="str">
        <f t="shared" si="13"/>
        <v/>
      </c>
    </row>
    <row r="850" spans="1:4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47" t="str">
        <f t="shared" si="13"/>
        <v/>
      </c>
    </row>
    <row r="851" spans="1:4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47" t="str">
        <f t="shared" si="13"/>
        <v/>
      </c>
    </row>
    <row r="852" spans="1:4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47" t="str">
        <f t="shared" si="13"/>
        <v/>
      </c>
    </row>
    <row r="853" spans="1:4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47" t="str">
        <f t="shared" si="13"/>
        <v/>
      </c>
    </row>
    <row r="854" spans="1:4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47" t="str">
        <f t="shared" si="13"/>
        <v/>
      </c>
    </row>
    <row r="855" spans="1:4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47" t="str">
        <f t="shared" si="13"/>
        <v/>
      </c>
    </row>
    <row r="856" spans="1:4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47" t="str">
        <f t="shared" si="13"/>
        <v/>
      </c>
    </row>
    <row r="857" spans="1:4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47" t="str">
        <f t="shared" si="13"/>
        <v/>
      </c>
    </row>
    <row r="858" spans="1:4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47" t="str">
        <f t="shared" si="13"/>
        <v/>
      </c>
    </row>
    <row r="859" spans="1:4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47" t="str">
        <f t="shared" si="13"/>
        <v/>
      </c>
    </row>
    <row r="860" spans="1:4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47" t="str">
        <f t="shared" si="13"/>
        <v/>
      </c>
    </row>
    <row r="861" spans="1:4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47" t="str">
        <f t="shared" si="13"/>
        <v/>
      </c>
    </row>
    <row r="862" spans="1:4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47" t="str">
        <f t="shared" si="13"/>
        <v/>
      </c>
    </row>
    <row r="863" spans="1:4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47" t="str">
        <f t="shared" si="13"/>
        <v/>
      </c>
    </row>
    <row r="864" spans="1:4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47" t="str">
        <f t="shared" si="13"/>
        <v/>
      </c>
    </row>
    <row r="865" spans="1:4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47" t="str">
        <f t="shared" si="13"/>
        <v/>
      </c>
    </row>
    <row r="866" spans="1:4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47" t="str">
        <f t="shared" si="13"/>
        <v/>
      </c>
    </row>
    <row r="867" spans="1:4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47" t="str">
        <f t="shared" si="13"/>
        <v/>
      </c>
    </row>
    <row r="868" spans="1:4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47" t="str">
        <f t="shared" si="13"/>
        <v/>
      </c>
    </row>
    <row r="869" spans="1:4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47" t="str">
        <f t="shared" si="13"/>
        <v/>
      </c>
    </row>
    <row r="870" spans="1:4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47" t="str">
        <f t="shared" si="13"/>
        <v/>
      </c>
    </row>
    <row r="871" spans="1:4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47" t="str">
        <f t="shared" si="13"/>
        <v/>
      </c>
    </row>
    <row r="872" spans="1:4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47" t="str">
        <f t="shared" si="13"/>
        <v/>
      </c>
    </row>
    <row r="873" spans="1:4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47" t="str">
        <f t="shared" si="13"/>
        <v/>
      </c>
    </row>
    <row r="874" spans="1:4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47" t="str">
        <f t="shared" si="13"/>
        <v/>
      </c>
    </row>
    <row r="875" spans="1:4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47" t="str">
        <f t="shared" si="13"/>
        <v/>
      </c>
    </row>
    <row r="876" spans="1:4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47" t="str">
        <f t="shared" si="13"/>
        <v/>
      </c>
    </row>
    <row r="877" spans="1:4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47" t="str">
        <f t="shared" si="13"/>
        <v/>
      </c>
    </row>
    <row r="878" spans="1:4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47" t="str">
        <f t="shared" si="13"/>
        <v/>
      </c>
    </row>
    <row r="879" spans="1:4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47" t="str">
        <f t="shared" si="13"/>
        <v/>
      </c>
    </row>
    <row r="880" spans="1:4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47" t="str">
        <f t="shared" si="13"/>
        <v/>
      </c>
    </row>
    <row r="881" spans="1:4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47" t="str">
        <f t="shared" si="13"/>
        <v/>
      </c>
    </row>
    <row r="882" spans="1:4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47" t="str">
        <f t="shared" si="13"/>
        <v/>
      </c>
    </row>
    <row r="883" spans="1:4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47" t="str">
        <f t="shared" si="13"/>
        <v/>
      </c>
    </row>
    <row r="884" spans="1:4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47" t="str">
        <f t="shared" si="13"/>
        <v/>
      </c>
    </row>
    <row r="885" spans="1:4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47" t="str">
        <f t="shared" si="13"/>
        <v/>
      </c>
    </row>
    <row r="886" spans="1:4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47" t="str">
        <f t="shared" si="13"/>
        <v/>
      </c>
    </row>
    <row r="887" spans="1:4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47" t="str">
        <f t="shared" si="13"/>
        <v/>
      </c>
    </row>
    <row r="888" spans="1:4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47" t="str">
        <f t="shared" si="13"/>
        <v/>
      </c>
    </row>
    <row r="889" spans="1:4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47" t="str">
        <f t="shared" si="13"/>
        <v/>
      </c>
    </row>
    <row r="890" spans="1:4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47" t="str">
        <f t="shared" si="13"/>
        <v/>
      </c>
    </row>
    <row r="891" spans="1:4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47" t="str">
        <f t="shared" si="13"/>
        <v/>
      </c>
    </row>
    <row r="892" spans="1:4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47" t="str">
        <f t="shared" si="13"/>
        <v/>
      </c>
    </row>
    <row r="893" spans="1:4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47" t="str">
        <f t="shared" si="13"/>
        <v/>
      </c>
    </row>
    <row r="894" spans="1:4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47" t="str">
        <f t="shared" si="13"/>
        <v/>
      </c>
    </row>
    <row r="895" spans="1:4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47" t="str">
        <f t="shared" si="13"/>
        <v/>
      </c>
    </row>
    <row r="896" spans="1:4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47" t="str">
        <f t="shared" si="13"/>
        <v/>
      </c>
    </row>
    <row r="897" spans="1:4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47" t="str">
        <f t="shared" si="13"/>
        <v/>
      </c>
    </row>
    <row r="898" spans="1:4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47" t="str">
        <f t="shared" si="13"/>
        <v/>
      </c>
    </row>
    <row r="899" spans="1:4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47" t="str">
        <f t="shared" si="13"/>
        <v/>
      </c>
    </row>
    <row r="900" spans="1:4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47" t="str">
        <f t="shared" ref="AS900:AS963" si="14">+LEFT(AN900,1)</f>
        <v/>
      </c>
    </row>
    <row r="901" spans="1:4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47" t="str">
        <f t="shared" si="14"/>
        <v/>
      </c>
    </row>
    <row r="902" spans="1:4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47" t="str">
        <f t="shared" si="14"/>
        <v/>
      </c>
    </row>
    <row r="903" spans="1:4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47" t="str">
        <f t="shared" si="14"/>
        <v/>
      </c>
    </row>
    <row r="904" spans="1:4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47" t="str">
        <f t="shared" si="14"/>
        <v/>
      </c>
    </row>
    <row r="905" spans="1:4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47" t="str">
        <f t="shared" si="14"/>
        <v/>
      </c>
    </row>
    <row r="906" spans="1:4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47" t="str">
        <f t="shared" si="14"/>
        <v/>
      </c>
    </row>
    <row r="907" spans="1:4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47" t="str">
        <f t="shared" si="14"/>
        <v/>
      </c>
    </row>
    <row r="908" spans="1:4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47" t="str">
        <f t="shared" si="14"/>
        <v/>
      </c>
    </row>
    <row r="909" spans="1:4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47" t="str">
        <f t="shared" si="14"/>
        <v/>
      </c>
    </row>
    <row r="910" spans="1:4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47" t="str">
        <f t="shared" si="14"/>
        <v/>
      </c>
    </row>
    <row r="911" spans="1:4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47" t="str">
        <f t="shared" si="14"/>
        <v/>
      </c>
    </row>
    <row r="912" spans="1:4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47" t="str">
        <f t="shared" si="14"/>
        <v/>
      </c>
    </row>
    <row r="913" spans="1:4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47" t="str">
        <f t="shared" si="14"/>
        <v/>
      </c>
    </row>
    <row r="914" spans="1:4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47" t="str">
        <f t="shared" si="14"/>
        <v/>
      </c>
    </row>
    <row r="915" spans="1:4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47" t="str">
        <f t="shared" si="14"/>
        <v/>
      </c>
    </row>
    <row r="916" spans="1:4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47" t="str">
        <f t="shared" si="14"/>
        <v/>
      </c>
    </row>
    <row r="917" spans="1:4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47" t="str">
        <f t="shared" si="14"/>
        <v/>
      </c>
    </row>
    <row r="918" spans="1:4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47" t="str">
        <f t="shared" si="14"/>
        <v/>
      </c>
    </row>
    <row r="919" spans="1:4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47" t="str">
        <f t="shared" si="14"/>
        <v/>
      </c>
    </row>
    <row r="920" spans="1:4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47" t="str">
        <f t="shared" si="14"/>
        <v/>
      </c>
    </row>
    <row r="921" spans="1:4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47" t="str">
        <f t="shared" si="14"/>
        <v/>
      </c>
    </row>
    <row r="922" spans="1:4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47" t="str">
        <f t="shared" si="14"/>
        <v/>
      </c>
    </row>
    <row r="923" spans="1:4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47" t="str">
        <f t="shared" si="14"/>
        <v/>
      </c>
    </row>
    <row r="924" spans="1:4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47" t="str">
        <f t="shared" si="14"/>
        <v/>
      </c>
    </row>
    <row r="925" spans="1:4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47" t="str">
        <f t="shared" si="14"/>
        <v/>
      </c>
    </row>
    <row r="926" spans="1:4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47" t="str">
        <f t="shared" si="14"/>
        <v/>
      </c>
    </row>
    <row r="927" spans="1:4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47" t="str">
        <f t="shared" si="14"/>
        <v/>
      </c>
    </row>
    <row r="928" spans="1:4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47" t="str">
        <f t="shared" si="14"/>
        <v/>
      </c>
    </row>
    <row r="929" spans="1:4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47" t="str">
        <f t="shared" si="14"/>
        <v/>
      </c>
    </row>
    <row r="930" spans="1:4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47" t="str">
        <f t="shared" si="14"/>
        <v/>
      </c>
    </row>
    <row r="931" spans="1:4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47" t="str">
        <f t="shared" si="14"/>
        <v/>
      </c>
    </row>
    <row r="932" spans="1:4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47" t="str">
        <f t="shared" si="14"/>
        <v/>
      </c>
    </row>
    <row r="933" spans="1:4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47" t="str">
        <f t="shared" si="14"/>
        <v/>
      </c>
    </row>
    <row r="934" spans="1:4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47" t="str">
        <f t="shared" si="14"/>
        <v/>
      </c>
    </row>
    <row r="935" spans="1:4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47" t="str">
        <f t="shared" si="14"/>
        <v/>
      </c>
    </row>
    <row r="936" spans="1:4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47" t="str">
        <f t="shared" si="14"/>
        <v/>
      </c>
    </row>
    <row r="937" spans="1:4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47" t="str">
        <f t="shared" si="14"/>
        <v/>
      </c>
    </row>
    <row r="938" spans="1:4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47" t="str">
        <f t="shared" si="14"/>
        <v/>
      </c>
    </row>
    <row r="939" spans="1:4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47" t="str">
        <f t="shared" si="14"/>
        <v/>
      </c>
    </row>
    <row r="940" spans="1:4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47" t="str">
        <f t="shared" si="14"/>
        <v/>
      </c>
    </row>
    <row r="941" spans="1:4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47" t="str">
        <f t="shared" si="14"/>
        <v/>
      </c>
    </row>
    <row r="942" spans="1:4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47" t="str">
        <f t="shared" si="14"/>
        <v/>
      </c>
    </row>
    <row r="943" spans="1:4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47" t="str">
        <f t="shared" si="14"/>
        <v/>
      </c>
    </row>
    <row r="944" spans="1:4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47" t="str">
        <f t="shared" si="14"/>
        <v/>
      </c>
    </row>
    <row r="945" spans="1:4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47" t="str">
        <f t="shared" si="14"/>
        <v/>
      </c>
    </row>
    <row r="946" spans="1:4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47" t="str">
        <f t="shared" si="14"/>
        <v/>
      </c>
    </row>
    <row r="947" spans="1:4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47" t="str">
        <f t="shared" si="14"/>
        <v/>
      </c>
    </row>
    <row r="948" spans="1:4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47" t="str">
        <f t="shared" si="14"/>
        <v/>
      </c>
    </row>
    <row r="949" spans="1:4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47" t="str">
        <f t="shared" si="14"/>
        <v/>
      </c>
    </row>
    <row r="950" spans="1:4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47" t="str">
        <f t="shared" si="14"/>
        <v/>
      </c>
    </row>
    <row r="951" spans="1:4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47" t="str">
        <f t="shared" si="14"/>
        <v/>
      </c>
    </row>
    <row r="952" spans="1:4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47" t="str">
        <f t="shared" si="14"/>
        <v/>
      </c>
    </row>
    <row r="953" spans="1:4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47" t="str">
        <f t="shared" si="14"/>
        <v/>
      </c>
    </row>
    <row r="954" spans="1:4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47" t="str">
        <f t="shared" si="14"/>
        <v/>
      </c>
    </row>
    <row r="955" spans="1:4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47" t="str">
        <f t="shared" si="14"/>
        <v/>
      </c>
    </row>
    <row r="956" spans="1:4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47" t="str">
        <f t="shared" si="14"/>
        <v/>
      </c>
    </row>
    <row r="957" spans="1:4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47" t="str">
        <f t="shared" si="14"/>
        <v/>
      </c>
    </row>
    <row r="958" spans="1:4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47" t="str">
        <f t="shared" si="14"/>
        <v/>
      </c>
    </row>
    <row r="959" spans="1:4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47" t="str">
        <f t="shared" si="14"/>
        <v/>
      </c>
    </row>
    <row r="960" spans="1:4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47" t="str">
        <f t="shared" si="14"/>
        <v/>
      </c>
    </row>
    <row r="961" spans="1:4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47" t="str">
        <f t="shared" si="14"/>
        <v/>
      </c>
    </row>
    <row r="962" spans="1:4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47" t="str">
        <f t="shared" si="14"/>
        <v/>
      </c>
    </row>
    <row r="963" spans="1:4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47" t="str">
        <f t="shared" si="14"/>
        <v/>
      </c>
    </row>
    <row r="964" spans="1:4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47" t="str">
        <f t="shared" ref="AS964:AS1027" si="15">+LEFT(AN964,1)</f>
        <v/>
      </c>
    </row>
    <row r="965" spans="1:4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47" t="str">
        <f t="shared" si="15"/>
        <v/>
      </c>
    </row>
    <row r="966" spans="1:4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47" t="str">
        <f t="shared" si="15"/>
        <v/>
      </c>
    </row>
    <row r="967" spans="1:4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47" t="str">
        <f t="shared" si="15"/>
        <v/>
      </c>
    </row>
    <row r="968" spans="1:4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47" t="str">
        <f t="shared" si="15"/>
        <v/>
      </c>
    </row>
    <row r="969" spans="1:4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47" t="str">
        <f t="shared" si="15"/>
        <v/>
      </c>
    </row>
    <row r="970" spans="1:4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47" t="str">
        <f t="shared" si="15"/>
        <v/>
      </c>
    </row>
    <row r="971" spans="1:4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47" t="str">
        <f t="shared" si="15"/>
        <v/>
      </c>
    </row>
    <row r="972" spans="1:4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47" t="str">
        <f t="shared" si="15"/>
        <v/>
      </c>
    </row>
    <row r="973" spans="1:4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47" t="str">
        <f t="shared" si="15"/>
        <v/>
      </c>
    </row>
    <row r="974" spans="1:4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47" t="str">
        <f t="shared" si="15"/>
        <v/>
      </c>
    </row>
    <row r="975" spans="1:4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47" t="str">
        <f t="shared" si="15"/>
        <v/>
      </c>
    </row>
    <row r="976" spans="1:4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47" t="str">
        <f t="shared" si="15"/>
        <v/>
      </c>
    </row>
    <row r="977" spans="1:4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47" t="str">
        <f t="shared" si="15"/>
        <v/>
      </c>
    </row>
    <row r="978" spans="1:4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47" t="str">
        <f t="shared" si="15"/>
        <v/>
      </c>
    </row>
    <row r="979" spans="1:4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47" t="str">
        <f t="shared" si="15"/>
        <v/>
      </c>
    </row>
    <row r="980" spans="1:4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47" t="str">
        <f t="shared" si="15"/>
        <v/>
      </c>
    </row>
    <row r="981" spans="1:4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47" t="str">
        <f t="shared" si="15"/>
        <v/>
      </c>
    </row>
    <row r="982" spans="1:4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47" t="str">
        <f t="shared" si="15"/>
        <v/>
      </c>
    </row>
    <row r="983" spans="1:4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47" t="str">
        <f t="shared" si="15"/>
        <v/>
      </c>
    </row>
    <row r="984" spans="1:4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47" t="str">
        <f t="shared" si="15"/>
        <v/>
      </c>
    </row>
    <row r="985" spans="1:4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47" t="str">
        <f t="shared" si="15"/>
        <v/>
      </c>
    </row>
    <row r="986" spans="1:4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47" t="str">
        <f t="shared" si="15"/>
        <v/>
      </c>
    </row>
    <row r="987" spans="1:4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47" t="str">
        <f t="shared" si="15"/>
        <v/>
      </c>
    </row>
    <row r="988" spans="1:4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47" t="str">
        <f t="shared" si="15"/>
        <v/>
      </c>
    </row>
    <row r="989" spans="1:4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47" t="str">
        <f t="shared" si="15"/>
        <v/>
      </c>
    </row>
    <row r="990" spans="1:4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47" t="str">
        <f t="shared" si="15"/>
        <v/>
      </c>
    </row>
    <row r="991" spans="1:4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47" t="str">
        <f t="shared" si="15"/>
        <v/>
      </c>
    </row>
    <row r="992" spans="1:4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47" t="str">
        <f t="shared" si="15"/>
        <v/>
      </c>
    </row>
    <row r="993" spans="1:4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47" t="str">
        <f t="shared" si="15"/>
        <v/>
      </c>
    </row>
    <row r="994" spans="1:4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47" t="str">
        <f t="shared" si="15"/>
        <v/>
      </c>
    </row>
    <row r="995" spans="1:4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47" t="str">
        <f t="shared" si="15"/>
        <v/>
      </c>
    </row>
    <row r="996" spans="1:4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47" t="str">
        <f t="shared" si="15"/>
        <v/>
      </c>
    </row>
    <row r="997" spans="1:4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47" t="str">
        <f t="shared" si="15"/>
        <v/>
      </c>
    </row>
    <row r="998" spans="1:4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47" t="str">
        <f t="shared" si="15"/>
        <v/>
      </c>
    </row>
    <row r="999" spans="1:4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47" t="str">
        <f t="shared" si="15"/>
        <v/>
      </c>
    </row>
    <row r="1000" spans="1:4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47" t="str">
        <f t="shared" si="15"/>
        <v/>
      </c>
    </row>
    <row r="1001" spans="1:45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47" t="str">
        <f t="shared" si="15"/>
        <v/>
      </c>
    </row>
    <row r="1002" spans="1:45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47" t="str">
        <f t="shared" si="15"/>
        <v/>
      </c>
    </row>
    <row r="1003" spans="1:45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47" t="str">
        <f t="shared" si="15"/>
        <v/>
      </c>
    </row>
    <row r="1004" spans="1:45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47" t="str">
        <f t="shared" si="15"/>
        <v/>
      </c>
    </row>
    <row r="1005" spans="1:45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47" t="str">
        <f t="shared" si="15"/>
        <v/>
      </c>
    </row>
    <row r="1006" spans="1:45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47" t="str">
        <f t="shared" si="15"/>
        <v/>
      </c>
    </row>
    <row r="1007" spans="1:45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47" t="str">
        <f t="shared" si="15"/>
        <v/>
      </c>
    </row>
    <row r="1008" spans="1:45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47" t="str">
        <f t="shared" si="15"/>
        <v/>
      </c>
    </row>
    <row r="1009" spans="1:45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47" t="str">
        <f t="shared" si="15"/>
        <v/>
      </c>
    </row>
    <row r="1010" spans="1:45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47" t="str">
        <f t="shared" si="15"/>
        <v/>
      </c>
    </row>
    <row r="1011" spans="1:45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47" t="str">
        <f t="shared" si="15"/>
        <v/>
      </c>
    </row>
    <row r="1012" spans="1:45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47" t="str">
        <f t="shared" si="15"/>
        <v/>
      </c>
    </row>
    <row r="1013" spans="1:45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47" t="str">
        <f t="shared" si="15"/>
        <v/>
      </c>
    </row>
    <row r="1014" spans="1:45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47" t="str">
        <f t="shared" si="15"/>
        <v/>
      </c>
    </row>
    <row r="1015" spans="1:45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47" t="str">
        <f t="shared" si="15"/>
        <v/>
      </c>
    </row>
    <row r="1016" spans="1:45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47" t="str">
        <f t="shared" si="15"/>
        <v/>
      </c>
    </row>
    <row r="1017" spans="1:45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47" t="str">
        <f t="shared" si="15"/>
        <v/>
      </c>
    </row>
    <row r="1018" spans="1:45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47" t="str">
        <f t="shared" si="15"/>
        <v/>
      </c>
    </row>
    <row r="1019" spans="1:45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47" t="str">
        <f t="shared" si="15"/>
        <v/>
      </c>
    </row>
    <row r="1020" spans="1:4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47" t="str">
        <f t="shared" si="15"/>
        <v/>
      </c>
    </row>
    <row r="1021" spans="1:4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47" t="str">
        <f t="shared" si="15"/>
        <v/>
      </c>
    </row>
    <row r="1022" spans="1:4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47" t="str">
        <f t="shared" si="15"/>
        <v/>
      </c>
    </row>
    <row r="1023" spans="1:4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47" t="str">
        <f t="shared" si="15"/>
        <v/>
      </c>
    </row>
    <row r="1024" spans="1:4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47" t="str">
        <f t="shared" si="15"/>
        <v/>
      </c>
    </row>
    <row r="1025" spans="1:4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47" t="str">
        <f t="shared" si="15"/>
        <v/>
      </c>
    </row>
    <row r="1026" spans="1:4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47" t="str">
        <f t="shared" si="15"/>
        <v/>
      </c>
    </row>
    <row r="1027" spans="1:4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47" t="str">
        <f t="shared" si="15"/>
        <v/>
      </c>
    </row>
    <row r="1028" spans="1:4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47" t="str">
        <f t="shared" ref="AS1028:AS1091" si="16">+LEFT(AN1028,1)</f>
        <v/>
      </c>
    </row>
    <row r="1029" spans="1:4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47" t="str">
        <f t="shared" si="16"/>
        <v/>
      </c>
    </row>
    <row r="1030" spans="1:4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47" t="str">
        <f t="shared" si="16"/>
        <v/>
      </c>
    </row>
    <row r="1031" spans="1:4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47" t="str">
        <f t="shared" si="16"/>
        <v/>
      </c>
    </row>
    <row r="1032" spans="1:4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47" t="str">
        <f t="shared" si="16"/>
        <v/>
      </c>
    </row>
    <row r="1033" spans="1:4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47" t="str">
        <f t="shared" si="16"/>
        <v/>
      </c>
    </row>
    <row r="1034" spans="1:4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47" t="str">
        <f t="shared" si="16"/>
        <v/>
      </c>
    </row>
    <row r="1035" spans="1:4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47" t="str">
        <f t="shared" si="16"/>
        <v/>
      </c>
    </row>
    <row r="1036" spans="1:4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47" t="str">
        <f t="shared" si="16"/>
        <v/>
      </c>
    </row>
    <row r="1037" spans="1:4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47" t="str">
        <f t="shared" si="16"/>
        <v/>
      </c>
    </row>
    <row r="1038" spans="1:4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47" t="str">
        <f t="shared" si="16"/>
        <v/>
      </c>
    </row>
    <row r="1039" spans="1:4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47" t="str">
        <f t="shared" si="16"/>
        <v/>
      </c>
    </row>
    <row r="1040" spans="1:45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47" t="str">
        <f t="shared" si="16"/>
        <v/>
      </c>
    </row>
    <row r="1041" spans="1:45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47" t="str">
        <f t="shared" si="16"/>
        <v/>
      </c>
    </row>
    <row r="1042" spans="1:45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47" t="str">
        <f t="shared" si="16"/>
        <v/>
      </c>
    </row>
    <row r="1043" spans="1:4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47" t="str">
        <f t="shared" si="16"/>
        <v/>
      </c>
    </row>
    <row r="1044" spans="1:4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47" t="str">
        <f t="shared" si="16"/>
        <v/>
      </c>
    </row>
    <row r="1045" spans="1:45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47" t="str">
        <f t="shared" si="16"/>
        <v/>
      </c>
    </row>
    <row r="1046" spans="1:45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47" t="str">
        <f t="shared" si="16"/>
        <v/>
      </c>
    </row>
    <row r="1047" spans="1:45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47" t="str">
        <f t="shared" si="16"/>
        <v/>
      </c>
    </row>
    <row r="1048" spans="1:45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47" t="str">
        <f t="shared" si="16"/>
        <v/>
      </c>
    </row>
    <row r="1049" spans="1:45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47" t="str">
        <f t="shared" si="16"/>
        <v/>
      </c>
    </row>
    <row r="1050" spans="1:45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47" t="str">
        <f t="shared" si="16"/>
        <v/>
      </c>
    </row>
    <row r="1051" spans="1:45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47" t="str">
        <f t="shared" si="16"/>
        <v/>
      </c>
    </row>
    <row r="1052" spans="1:45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47" t="str">
        <f t="shared" si="16"/>
        <v/>
      </c>
    </row>
    <row r="1053" spans="1:45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47" t="str">
        <f t="shared" si="16"/>
        <v/>
      </c>
    </row>
    <row r="1054" spans="1:45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47" t="str">
        <f t="shared" si="16"/>
        <v/>
      </c>
    </row>
    <row r="1055" spans="1:45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47" t="str">
        <f t="shared" si="16"/>
        <v/>
      </c>
    </row>
    <row r="1056" spans="1:45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47" t="str">
        <f t="shared" si="16"/>
        <v/>
      </c>
    </row>
    <row r="1057" spans="1:45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47" t="str">
        <f t="shared" si="16"/>
        <v/>
      </c>
    </row>
    <row r="1058" spans="1:45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47" t="str">
        <f t="shared" si="16"/>
        <v/>
      </c>
    </row>
    <row r="1059" spans="1:45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47" t="str">
        <f t="shared" si="16"/>
        <v/>
      </c>
    </row>
    <row r="1060" spans="1:45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47" t="str">
        <f t="shared" si="16"/>
        <v/>
      </c>
    </row>
    <row r="1061" spans="1:45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47" t="str">
        <f t="shared" si="16"/>
        <v/>
      </c>
    </row>
    <row r="1062" spans="1:45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47" t="str">
        <f t="shared" si="16"/>
        <v/>
      </c>
    </row>
    <row r="1063" spans="1:45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47" t="str">
        <f t="shared" si="16"/>
        <v/>
      </c>
    </row>
    <row r="1064" spans="1:45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47" t="str">
        <f t="shared" si="16"/>
        <v/>
      </c>
    </row>
    <row r="1065" spans="1:45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47" t="str">
        <f t="shared" si="16"/>
        <v/>
      </c>
    </row>
    <row r="1066" spans="1:45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47" t="str">
        <f t="shared" si="16"/>
        <v/>
      </c>
    </row>
    <row r="1067" spans="1:45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47" t="str">
        <f t="shared" si="16"/>
        <v/>
      </c>
    </row>
    <row r="1068" spans="1:45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47" t="str">
        <f t="shared" si="16"/>
        <v/>
      </c>
    </row>
    <row r="1069" spans="1:45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47" t="str">
        <f t="shared" si="16"/>
        <v/>
      </c>
    </row>
    <row r="1070" spans="1:45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47" t="str">
        <f t="shared" si="16"/>
        <v/>
      </c>
    </row>
    <row r="1071" spans="1:45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47" t="str">
        <f t="shared" si="16"/>
        <v/>
      </c>
    </row>
    <row r="1072" spans="1:45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47" t="str">
        <f t="shared" si="16"/>
        <v/>
      </c>
    </row>
    <row r="1073" spans="1:45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47" t="str">
        <f t="shared" si="16"/>
        <v/>
      </c>
    </row>
    <row r="1074" spans="1:45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47" t="str">
        <f t="shared" si="16"/>
        <v/>
      </c>
    </row>
    <row r="1075" spans="1:45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47" t="str">
        <f t="shared" si="16"/>
        <v/>
      </c>
    </row>
    <row r="1076" spans="1:45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47" t="str">
        <f t="shared" si="16"/>
        <v/>
      </c>
    </row>
    <row r="1077" spans="1:45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47" t="str">
        <f t="shared" si="16"/>
        <v/>
      </c>
    </row>
    <row r="1078" spans="1:45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47" t="str">
        <f t="shared" si="16"/>
        <v/>
      </c>
    </row>
    <row r="1079" spans="1:45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47" t="str">
        <f t="shared" si="16"/>
        <v/>
      </c>
    </row>
    <row r="1080" spans="1:45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47" t="str">
        <f t="shared" si="16"/>
        <v/>
      </c>
    </row>
    <row r="1081" spans="1:45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47" t="str">
        <f t="shared" si="16"/>
        <v/>
      </c>
    </row>
    <row r="1082" spans="1:45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47" t="str">
        <f t="shared" si="16"/>
        <v/>
      </c>
    </row>
    <row r="1083" spans="1:45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47" t="str">
        <f t="shared" si="16"/>
        <v/>
      </c>
    </row>
    <row r="1084" spans="1:45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47" t="str">
        <f t="shared" si="16"/>
        <v/>
      </c>
    </row>
    <row r="1085" spans="1:45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47" t="str">
        <f t="shared" si="16"/>
        <v/>
      </c>
    </row>
    <row r="1086" spans="1:45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47" t="str">
        <f t="shared" si="16"/>
        <v/>
      </c>
    </row>
    <row r="1087" spans="1:45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47" t="str">
        <f t="shared" si="16"/>
        <v/>
      </c>
    </row>
    <row r="1088" spans="1:45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47" t="str">
        <f t="shared" si="16"/>
        <v/>
      </c>
    </row>
    <row r="1089" spans="1:45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47" t="str">
        <f t="shared" si="16"/>
        <v/>
      </c>
    </row>
    <row r="1090" spans="1:45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47" t="str">
        <f t="shared" si="16"/>
        <v/>
      </c>
    </row>
    <row r="1091" spans="1:45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47" t="str">
        <f t="shared" si="16"/>
        <v/>
      </c>
    </row>
    <row r="1092" spans="1:45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47" t="str">
        <f t="shared" ref="AS1092:AS1155" si="17">+LEFT(AN1092,1)</f>
        <v/>
      </c>
    </row>
    <row r="1093" spans="1:45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47" t="str">
        <f t="shared" si="17"/>
        <v/>
      </c>
    </row>
    <row r="1094" spans="1:45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47" t="str">
        <f t="shared" si="17"/>
        <v/>
      </c>
    </row>
    <row r="1095" spans="1:45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47" t="str">
        <f t="shared" si="17"/>
        <v/>
      </c>
    </row>
    <row r="1096" spans="1:45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47" t="str">
        <f t="shared" si="17"/>
        <v/>
      </c>
    </row>
    <row r="1097" spans="1:45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47" t="str">
        <f t="shared" si="17"/>
        <v/>
      </c>
    </row>
    <row r="1098" spans="1:45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47" t="str">
        <f t="shared" si="17"/>
        <v/>
      </c>
    </row>
    <row r="1099" spans="1:45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47" t="str">
        <f t="shared" si="17"/>
        <v/>
      </c>
    </row>
    <row r="1100" spans="1:45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47" t="str">
        <f t="shared" si="17"/>
        <v/>
      </c>
    </row>
    <row r="1101" spans="1:45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47" t="str">
        <f t="shared" si="17"/>
        <v/>
      </c>
    </row>
    <row r="1102" spans="1:45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47" t="str">
        <f t="shared" si="17"/>
        <v/>
      </c>
    </row>
    <row r="1103" spans="1:45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47" t="str">
        <f t="shared" si="17"/>
        <v/>
      </c>
    </row>
    <row r="1104" spans="1:45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47" t="str">
        <f t="shared" si="17"/>
        <v/>
      </c>
    </row>
    <row r="1105" spans="1:45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47" t="str">
        <f t="shared" si="17"/>
        <v/>
      </c>
    </row>
    <row r="1106" spans="1:45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47" t="str">
        <f t="shared" si="17"/>
        <v/>
      </c>
    </row>
    <row r="1107" spans="1:45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47" t="str">
        <f t="shared" si="17"/>
        <v/>
      </c>
    </row>
    <row r="1108" spans="1:45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47" t="str">
        <f t="shared" si="17"/>
        <v/>
      </c>
    </row>
    <row r="1109" spans="1:45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47" t="str">
        <f t="shared" si="17"/>
        <v/>
      </c>
    </row>
    <row r="1110" spans="1:45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47" t="str">
        <f t="shared" si="17"/>
        <v/>
      </c>
    </row>
    <row r="1111" spans="1:45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47" t="str">
        <f t="shared" si="17"/>
        <v/>
      </c>
    </row>
    <row r="1112" spans="1:45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47" t="str">
        <f t="shared" si="17"/>
        <v/>
      </c>
    </row>
    <row r="1113" spans="1:45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47" t="str">
        <f t="shared" si="17"/>
        <v/>
      </c>
    </row>
    <row r="1114" spans="1:45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47" t="str">
        <f t="shared" si="17"/>
        <v/>
      </c>
    </row>
    <row r="1115" spans="1:45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47" t="str">
        <f t="shared" si="17"/>
        <v/>
      </c>
    </row>
    <row r="1116" spans="1:45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47" t="str">
        <f t="shared" si="17"/>
        <v/>
      </c>
    </row>
    <row r="1117" spans="1:45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47" t="str">
        <f t="shared" si="17"/>
        <v/>
      </c>
    </row>
    <row r="1118" spans="1:45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47" t="str">
        <f t="shared" si="17"/>
        <v/>
      </c>
    </row>
    <row r="1119" spans="1:45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47" t="str">
        <f t="shared" si="17"/>
        <v/>
      </c>
    </row>
    <row r="1120" spans="1:45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47" t="str">
        <f t="shared" si="17"/>
        <v/>
      </c>
    </row>
    <row r="1121" spans="1:45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47" t="str">
        <f t="shared" si="17"/>
        <v/>
      </c>
    </row>
    <row r="1122" spans="1:45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47" t="str">
        <f t="shared" si="17"/>
        <v/>
      </c>
    </row>
    <row r="1123" spans="1:45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47" t="str">
        <f t="shared" si="17"/>
        <v/>
      </c>
    </row>
    <row r="1124" spans="1:45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47" t="str">
        <f t="shared" si="17"/>
        <v/>
      </c>
    </row>
    <row r="1125" spans="1:45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47" t="str">
        <f t="shared" si="17"/>
        <v/>
      </c>
    </row>
    <row r="1126" spans="1:45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47" t="str">
        <f t="shared" si="17"/>
        <v/>
      </c>
    </row>
    <row r="1127" spans="1:45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47" t="str">
        <f t="shared" si="17"/>
        <v/>
      </c>
    </row>
    <row r="1128" spans="1:45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47" t="str">
        <f t="shared" si="17"/>
        <v/>
      </c>
    </row>
    <row r="1129" spans="1:45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47" t="str">
        <f t="shared" si="17"/>
        <v/>
      </c>
    </row>
    <row r="1130" spans="1:45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47" t="str">
        <f t="shared" si="17"/>
        <v/>
      </c>
    </row>
    <row r="1131" spans="1:45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47" t="str">
        <f t="shared" si="17"/>
        <v/>
      </c>
    </row>
    <row r="1132" spans="1:45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47" t="str">
        <f t="shared" si="17"/>
        <v/>
      </c>
    </row>
    <row r="1133" spans="1:45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47" t="str">
        <f t="shared" si="17"/>
        <v/>
      </c>
    </row>
    <row r="1134" spans="1:45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47" t="str">
        <f t="shared" si="17"/>
        <v/>
      </c>
    </row>
    <row r="1135" spans="1:45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47" t="str">
        <f t="shared" si="17"/>
        <v/>
      </c>
    </row>
    <row r="1136" spans="1:45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47" t="str">
        <f t="shared" si="17"/>
        <v/>
      </c>
    </row>
    <row r="1137" spans="1:45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47" t="str">
        <f t="shared" si="17"/>
        <v/>
      </c>
    </row>
    <row r="1138" spans="1:45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47" t="str">
        <f t="shared" si="17"/>
        <v/>
      </c>
    </row>
    <row r="1139" spans="1:45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47" t="str">
        <f t="shared" si="17"/>
        <v/>
      </c>
    </row>
    <row r="1140" spans="1:45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47" t="str">
        <f t="shared" si="17"/>
        <v/>
      </c>
    </row>
    <row r="1141" spans="1:45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47" t="str">
        <f t="shared" si="17"/>
        <v/>
      </c>
    </row>
    <row r="1142" spans="1:45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47" t="str">
        <f t="shared" si="17"/>
        <v/>
      </c>
    </row>
    <row r="1143" spans="1:45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47" t="str">
        <f t="shared" si="17"/>
        <v/>
      </c>
    </row>
    <row r="1144" spans="1:45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47" t="str">
        <f t="shared" si="17"/>
        <v/>
      </c>
    </row>
    <row r="1145" spans="1:45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47" t="str">
        <f t="shared" si="17"/>
        <v/>
      </c>
    </row>
    <row r="1146" spans="1:45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47" t="str">
        <f t="shared" si="17"/>
        <v/>
      </c>
    </row>
    <row r="1147" spans="1:45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47" t="str">
        <f t="shared" si="17"/>
        <v/>
      </c>
    </row>
    <row r="1148" spans="1:45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47" t="str">
        <f t="shared" si="17"/>
        <v/>
      </c>
    </row>
    <row r="1149" spans="1:45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47" t="str">
        <f t="shared" si="17"/>
        <v/>
      </c>
    </row>
    <row r="1150" spans="1:45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47" t="str">
        <f t="shared" si="17"/>
        <v/>
      </c>
    </row>
    <row r="1151" spans="1:45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47" t="str">
        <f t="shared" si="17"/>
        <v/>
      </c>
    </row>
    <row r="1152" spans="1:45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47" t="str">
        <f t="shared" si="17"/>
        <v/>
      </c>
    </row>
    <row r="1153" spans="1:45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47" t="str">
        <f t="shared" si="17"/>
        <v/>
      </c>
    </row>
    <row r="1154" spans="1:45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47" t="str">
        <f t="shared" si="17"/>
        <v/>
      </c>
    </row>
    <row r="1155" spans="1:45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47" t="str">
        <f t="shared" si="17"/>
        <v/>
      </c>
    </row>
    <row r="1156" spans="1:45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47" t="str">
        <f t="shared" ref="AS1156:AS1219" si="18">+LEFT(AN1156,1)</f>
        <v/>
      </c>
    </row>
    <row r="1157" spans="1:45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47" t="str">
        <f t="shared" si="18"/>
        <v/>
      </c>
    </row>
    <row r="1158" spans="1:45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47" t="str">
        <f t="shared" si="18"/>
        <v/>
      </c>
    </row>
    <row r="1159" spans="1:45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47" t="str">
        <f t="shared" si="18"/>
        <v/>
      </c>
    </row>
    <row r="1160" spans="1:45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47" t="str">
        <f t="shared" si="18"/>
        <v/>
      </c>
    </row>
    <row r="1161" spans="1:45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47" t="str">
        <f t="shared" si="18"/>
        <v/>
      </c>
    </row>
    <row r="1162" spans="1:45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47" t="str">
        <f t="shared" si="18"/>
        <v/>
      </c>
    </row>
    <row r="1163" spans="1:45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47" t="str">
        <f t="shared" si="18"/>
        <v/>
      </c>
    </row>
    <row r="1164" spans="1:45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47" t="str">
        <f t="shared" si="18"/>
        <v/>
      </c>
    </row>
    <row r="1165" spans="1:45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47" t="str">
        <f t="shared" si="18"/>
        <v/>
      </c>
    </row>
    <row r="1166" spans="1:45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47" t="str">
        <f t="shared" si="18"/>
        <v/>
      </c>
    </row>
    <row r="1167" spans="1:45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47" t="str">
        <f t="shared" si="18"/>
        <v/>
      </c>
    </row>
    <row r="1168" spans="1:45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47" t="str">
        <f t="shared" si="18"/>
        <v/>
      </c>
    </row>
    <row r="1169" spans="1:45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47" t="str">
        <f t="shared" si="18"/>
        <v/>
      </c>
    </row>
    <row r="1170" spans="1:45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47" t="str">
        <f t="shared" si="18"/>
        <v/>
      </c>
    </row>
    <row r="1171" spans="1:45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47" t="str">
        <f t="shared" si="18"/>
        <v/>
      </c>
    </row>
    <row r="1172" spans="1:45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47" t="str">
        <f t="shared" si="18"/>
        <v/>
      </c>
    </row>
    <row r="1173" spans="1:45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47" t="str">
        <f t="shared" si="18"/>
        <v/>
      </c>
    </row>
    <row r="1174" spans="1:45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47" t="str">
        <f t="shared" si="18"/>
        <v/>
      </c>
    </row>
    <row r="1175" spans="1:45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47" t="str">
        <f t="shared" si="18"/>
        <v/>
      </c>
    </row>
    <row r="1176" spans="1:45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47" t="str">
        <f t="shared" si="18"/>
        <v/>
      </c>
    </row>
    <row r="1177" spans="1:45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47" t="str">
        <f t="shared" si="18"/>
        <v/>
      </c>
    </row>
    <row r="1178" spans="1:45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47" t="str">
        <f t="shared" si="18"/>
        <v/>
      </c>
    </row>
    <row r="1179" spans="1:45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47" t="str">
        <f t="shared" si="18"/>
        <v/>
      </c>
    </row>
    <row r="1180" spans="1:45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47" t="str">
        <f t="shared" si="18"/>
        <v/>
      </c>
    </row>
    <row r="1181" spans="1:45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47" t="str">
        <f t="shared" si="18"/>
        <v/>
      </c>
    </row>
    <row r="1182" spans="1:45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47" t="str">
        <f t="shared" si="18"/>
        <v/>
      </c>
    </row>
    <row r="1183" spans="1:45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47" t="str">
        <f t="shared" si="18"/>
        <v/>
      </c>
    </row>
    <row r="1184" spans="1:45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47" t="str">
        <f t="shared" si="18"/>
        <v/>
      </c>
    </row>
    <row r="1185" spans="1:45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47" t="str">
        <f t="shared" si="18"/>
        <v/>
      </c>
    </row>
    <row r="1186" spans="1:45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47" t="str">
        <f t="shared" si="18"/>
        <v/>
      </c>
    </row>
    <row r="1187" spans="1:45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47" t="str">
        <f t="shared" si="18"/>
        <v/>
      </c>
    </row>
    <row r="1188" spans="1:45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47" t="str">
        <f t="shared" si="18"/>
        <v/>
      </c>
    </row>
    <row r="1189" spans="1:45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47" t="str">
        <f t="shared" si="18"/>
        <v/>
      </c>
    </row>
    <row r="1190" spans="1:45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47" t="str">
        <f t="shared" si="18"/>
        <v/>
      </c>
    </row>
    <row r="1191" spans="1:45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47" t="str">
        <f t="shared" si="18"/>
        <v/>
      </c>
    </row>
    <row r="1192" spans="1:45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47" t="str">
        <f t="shared" si="18"/>
        <v/>
      </c>
    </row>
    <row r="1193" spans="1:45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47" t="str">
        <f t="shared" si="18"/>
        <v/>
      </c>
    </row>
    <row r="1194" spans="1:45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47" t="str">
        <f t="shared" si="18"/>
        <v/>
      </c>
    </row>
    <row r="1195" spans="1:45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47" t="str">
        <f t="shared" si="18"/>
        <v/>
      </c>
    </row>
    <row r="1196" spans="1:45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47" t="str">
        <f t="shared" si="18"/>
        <v/>
      </c>
    </row>
    <row r="1197" spans="1:45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47" t="str">
        <f t="shared" si="18"/>
        <v/>
      </c>
    </row>
    <row r="1198" spans="1:45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47" t="str">
        <f t="shared" si="18"/>
        <v/>
      </c>
    </row>
    <row r="1199" spans="1:45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47" t="str">
        <f t="shared" si="18"/>
        <v/>
      </c>
    </row>
    <row r="1200" spans="1:45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47" t="str">
        <f t="shared" si="18"/>
        <v/>
      </c>
    </row>
    <row r="1201" spans="1:45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47" t="str">
        <f t="shared" si="18"/>
        <v/>
      </c>
    </row>
    <row r="1202" spans="1:45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47" t="str">
        <f t="shared" si="18"/>
        <v/>
      </c>
    </row>
    <row r="1203" spans="1:45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47" t="str">
        <f t="shared" si="18"/>
        <v/>
      </c>
    </row>
    <row r="1204" spans="1:45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47" t="str">
        <f t="shared" si="18"/>
        <v/>
      </c>
    </row>
    <row r="1205" spans="1:45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47" t="str">
        <f t="shared" si="18"/>
        <v/>
      </c>
    </row>
    <row r="1206" spans="1:45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47" t="str">
        <f t="shared" si="18"/>
        <v/>
      </c>
    </row>
    <row r="1207" spans="1:45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47" t="str">
        <f t="shared" si="18"/>
        <v/>
      </c>
    </row>
    <row r="1208" spans="1:45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47" t="str">
        <f t="shared" si="18"/>
        <v/>
      </c>
    </row>
    <row r="1209" spans="1:45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47" t="str">
        <f t="shared" si="18"/>
        <v/>
      </c>
    </row>
    <row r="1210" spans="1:45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47" t="str">
        <f t="shared" si="18"/>
        <v/>
      </c>
    </row>
    <row r="1211" spans="1:45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47" t="str">
        <f t="shared" si="18"/>
        <v/>
      </c>
    </row>
    <row r="1212" spans="1:45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47" t="str">
        <f t="shared" si="18"/>
        <v/>
      </c>
    </row>
    <row r="1213" spans="1:45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47" t="str">
        <f t="shared" si="18"/>
        <v/>
      </c>
    </row>
    <row r="1214" spans="1:45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47" t="str">
        <f t="shared" si="18"/>
        <v/>
      </c>
    </row>
    <row r="1215" spans="1:45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47" t="str">
        <f t="shared" si="18"/>
        <v/>
      </c>
    </row>
    <row r="1216" spans="1:45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47" t="str">
        <f t="shared" si="18"/>
        <v/>
      </c>
    </row>
    <row r="1217" spans="1:45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47" t="str">
        <f t="shared" si="18"/>
        <v/>
      </c>
    </row>
    <row r="1218" spans="1:45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47" t="str">
        <f t="shared" si="18"/>
        <v/>
      </c>
    </row>
    <row r="1219" spans="1:45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47" t="str">
        <f t="shared" si="18"/>
        <v/>
      </c>
    </row>
    <row r="1220" spans="1:45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47" t="str">
        <f t="shared" ref="AS1220:AS1283" si="19">+LEFT(AN1220,1)</f>
        <v/>
      </c>
    </row>
    <row r="1221" spans="1:45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47" t="str">
        <f t="shared" si="19"/>
        <v/>
      </c>
    </row>
    <row r="1222" spans="1:45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47" t="str">
        <f t="shared" si="19"/>
        <v/>
      </c>
    </row>
    <row r="1223" spans="1:45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47" t="str">
        <f t="shared" si="19"/>
        <v/>
      </c>
    </row>
    <row r="1224" spans="1:45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47" t="str">
        <f t="shared" si="19"/>
        <v/>
      </c>
    </row>
    <row r="1225" spans="1:45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47" t="str">
        <f t="shared" si="19"/>
        <v/>
      </c>
    </row>
    <row r="1226" spans="1:45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47" t="str">
        <f t="shared" si="19"/>
        <v/>
      </c>
    </row>
    <row r="1227" spans="1:45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47" t="str">
        <f t="shared" si="19"/>
        <v/>
      </c>
    </row>
    <row r="1228" spans="1:45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47" t="str">
        <f t="shared" si="19"/>
        <v/>
      </c>
    </row>
    <row r="1229" spans="1:45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47" t="str">
        <f t="shared" si="19"/>
        <v/>
      </c>
    </row>
    <row r="1230" spans="1:45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47" t="str">
        <f t="shared" si="19"/>
        <v/>
      </c>
    </row>
    <row r="1231" spans="1:45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47" t="str">
        <f t="shared" si="19"/>
        <v/>
      </c>
    </row>
    <row r="1232" spans="1:45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47" t="str">
        <f t="shared" si="19"/>
        <v/>
      </c>
    </row>
    <row r="1233" spans="1:45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47" t="str">
        <f t="shared" si="19"/>
        <v/>
      </c>
    </row>
    <row r="1234" spans="1:45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47" t="str">
        <f t="shared" si="19"/>
        <v/>
      </c>
    </row>
    <row r="1235" spans="1:45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47" t="str">
        <f t="shared" si="19"/>
        <v/>
      </c>
    </row>
    <row r="1236" spans="1:45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47" t="str">
        <f t="shared" si="19"/>
        <v/>
      </c>
    </row>
    <row r="1237" spans="1:45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47" t="str">
        <f t="shared" si="19"/>
        <v/>
      </c>
    </row>
    <row r="1238" spans="1:45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47" t="str">
        <f t="shared" si="19"/>
        <v/>
      </c>
    </row>
    <row r="1239" spans="1:45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47" t="str">
        <f t="shared" si="19"/>
        <v/>
      </c>
    </row>
    <row r="1240" spans="1:45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47" t="str">
        <f t="shared" si="19"/>
        <v/>
      </c>
    </row>
    <row r="1241" spans="1:45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47" t="str">
        <f t="shared" si="19"/>
        <v/>
      </c>
    </row>
    <row r="1242" spans="1:45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47" t="str">
        <f t="shared" si="19"/>
        <v/>
      </c>
    </row>
    <row r="1243" spans="1:45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47" t="str">
        <f t="shared" si="19"/>
        <v/>
      </c>
    </row>
    <row r="1244" spans="1:45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47" t="str">
        <f t="shared" si="19"/>
        <v/>
      </c>
    </row>
    <row r="1245" spans="1:45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47" t="str">
        <f t="shared" si="19"/>
        <v/>
      </c>
    </row>
    <row r="1246" spans="1:45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47" t="str">
        <f t="shared" si="19"/>
        <v/>
      </c>
    </row>
    <row r="1247" spans="1:45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47" t="str">
        <f t="shared" si="19"/>
        <v/>
      </c>
    </row>
    <row r="1248" spans="1:45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47" t="str">
        <f t="shared" si="19"/>
        <v/>
      </c>
    </row>
    <row r="1249" spans="1:45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47" t="str">
        <f t="shared" si="19"/>
        <v/>
      </c>
    </row>
    <row r="1250" spans="1:45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47" t="str">
        <f t="shared" si="19"/>
        <v/>
      </c>
    </row>
    <row r="1251" spans="1:45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47" t="str">
        <f t="shared" si="19"/>
        <v/>
      </c>
    </row>
    <row r="1252" spans="1:45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47" t="str">
        <f t="shared" si="19"/>
        <v/>
      </c>
    </row>
    <row r="1253" spans="1:45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47" t="str">
        <f t="shared" si="19"/>
        <v/>
      </c>
    </row>
    <row r="1254" spans="1:45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47" t="str">
        <f t="shared" si="19"/>
        <v/>
      </c>
    </row>
    <row r="1255" spans="1:45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47" t="str">
        <f t="shared" si="19"/>
        <v/>
      </c>
    </row>
    <row r="1256" spans="1:45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47" t="str">
        <f t="shared" si="19"/>
        <v/>
      </c>
    </row>
    <row r="1257" spans="1:45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47" t="str">
        <f t="shared" si="19"/>
        <v/>
      </c>
    </row>
    <row r="1258" spans="1:45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47" t="str">
        <f t="shared" si="19"/>
        <v/>
      </c>
    </row>
    <row r="1259" spans="1:45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47" t="str">
        <f t="shared" si="19"/>
        <v/>
      </c>
    </row>
    <row r="1260" spans="1:45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47" t="str">
        <f t="shared" si="19"/>
        <v/>
      </c>
    </row>
    <row r="1261" spans="1:45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47" t="str">
        <f t="shared" si="19"/>
        <v/>
      </c>
    </row>
    <row r="1262" spans="1:45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47" t="str">
        <f t="shared" si="19"/>
        <v/>
      </c>
    </row>
    <row r="1263" spans="1:45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47" t="str">
        <f t="shared" si="19"/>
        <v/>
      </c>
    </row>
    <row r="1264" spans="1:45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47" t="str">
        <f t="shared" si="19"/>
        <v/>
      </c>
    </row>
    <row r="1265" spans="1:45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47" t="str">
        <f t="shared" si="19"/>
        <v/>
      </c>
    </row>
    <row r="1266" spans="1:45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47" t="str">
        <f t="shared" si="19"/>
        <v/>
      </c>
    </row>
    <row r="1267" spans="1:45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47" t="str">
        <f t="shared" si="19"/>
        <v/>
      </c>
    </row>
    <row r="1268" spans="1:45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47" t="str">
        <f t="shared" si="19"/>
        <v/>
      </c>
    </row>
    <row r="1269" spans="1:45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47" t="str">
        <f t="shared" si="19"/>
        <v/>
      </c>
    </row>
    <row r="1270" spans="1:45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47" t="str">
        <f t="shared" si="19"/>
        <v/>
      </c>
    </row>
    <row r="1271" spans="1:45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47" t="str">
        <f t="shared" si="19"/>
        <v/>
      </c>
    </row>
    <row r="1272" spans="1:45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47" t="str">
        <f t="shared" si="19"/>
        <v/>
      </c>
    </row>
    <row r="1273" spans="1:45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47" t="str">
        <f t="shared" si="19"/>
        <v/>
      </c>
    </row>
    <row r="1274" spans="1:45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47" t="str">
        <f t="shared" si="19"/>
        <v/>
      </c>
    </row>
    <row r="1275" spans="1:45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47" t="str">
        <f t="shared" si="19"/>
        <v/>
      </c>
    </row>
    <row r="1276" spans="1:45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47" t="str">
        <f t="shared" si="19"/>
        <v/>
      </c>
    </row>
    <row r="1277" spans="1:45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47" t="str">
        <f t="shared" si="19"/>
        <v/>
      </c>
    </row>
    <row r="1278" spans="1:45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47" t="str">
        <f t="shared" si="19"/>
        <v/>
      </c>
    </row>
    <row r="1279" spans="1:45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47" t="str">
        <f t="shared" si="19"/>
        <v/>
      </c>
    </row>
    <row r="1280" spans="1:45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47" t="str">
        <f t="shared" si="19"/>
        <v/>
      </c>
    </row>
    <row r="1281" spans="1:45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47" t="str">
        <f t="shared" si="19"/>
        <v/>
      </c>
    </row>
    <row r="1282" spans="1:45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47" t="str">
        <f t="shared" si="19"/>
        <v/>
      </c>
    </row>
    <row r="1283" spans="1:45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47" t="str">
        <f t="shared" si="19"/>
        <v/>
      </c>
    </row>
    <row r="1284" spans="1:45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47" t="str">
        <f t="shared" ref="AS1284:AS1347" si="20">+LEFT(AN1284,1)</f>
        <v/>
      </c>
    </row>
    <row r="1285" spans="1:45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47" t="str">
        <f t="shared" si="20"/>
        <v/>
      </c>
    </row>
    <row r="1286" spans="1:45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47" t="str">
        <f t="shared" si="20"/>
        <v/>
      </c>
    </row>
    <row r="1287" spans="1:45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47" t="str">
        <f t="shared" si="20"/>
        <v/>
      </c>
    </row>
    <row r="1288" spans="1:45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47" t="str">
        <f t="shared" si="20"/>
        <v/>
      </c>
    </row>
    <row r="1289" spans="1:45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47" t="str">
        <f t="shared" si="20"/>
        <v/>
      </c>
    </row>
    <row r="1290" spans="1:45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47" t="str">
        <f t="shared" si="20"/>
        <v/>
      </c>
    </row>
    <row r="1291" spans="1:45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47" t="str">
        <f t="shared" si="20"/>
        <v/>
      </c>
    </row>
    <row r="1292" spans="1:45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47" t="str">
        <f t="shared" si="20"/>
        <v/>
      </c>
    </row>
    <row r="1293" spans="1:45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47" t="str">
        <f t="shared" si="20"/>
        <v/>
      </c>
    </row>
    <row r="1294" spans="1:45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47" t="str">
        <f t="shared" si="20"/>
        <v/>
      </c>
    </row>
    <row r="1295" spans="1:45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47" t="str">
        <f t="shared" si="20"/>
        <v/>
      </c>
    </row>
    <row r="1296" spans="1:45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47" t="str">
        <f t="shared" si="20"/>
        <v/>
      </c>
    </row>
    <row r="1297" spans="1:45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47" t="str">
        <f t="shared" si="20"/>
        <v/>
      </c>
    </row>
    <row r="1298" spans="1:45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47" t="str">
        <f t="shared" si="20"/>
        <v/>
      </c>
    </row>
    <row r="1299" spans="1:45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47" t="str">
        <f t="shared" si="20"/>
        <v/>
      </c>
    </row>
    <row r="1300" spans="1:45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47" t="str">
        <f t="shared" si="20"/>
        <v/>
      </c>
    </row>
    <row r="1301" spans="1:45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47" t="str">
        <f t="shared" si="20"/>
        <v/>
      </c>
    </row>
    <row r="1302" spans="1:45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47" t="str">
        <f t="shared" si="20"/>
        <v/>
      </c>
    </row>
    <row r="1303" spans="1:45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47" t="str">
        <f t="shared" si="20"/>
        <v/>
      </c>
    </row>
    <row r="1304" spans="1:45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47" t="str">
        <f t="shared" si="20"/>
        <v/>
      </c>
    </row>
    <row r="1305" spans="1:45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47" t="str">
        <f t="shared" si="20"/>
        <v/>
      </c>
    </row>
    <row r="1306" spans="1:45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47" t="str">
        <f t="shared" si="20"/>
        <v/>
      </c>
    </row>
    <row r="1307" spans="1:45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  <c r="AL1307" s="34"/>
      <c r="AM1307" s="34"/>
      <c r="AN1307" s="34"/>
      <c r="AO1307" s="34"/>
      <c r="AP1307" s="34"/>
      <c r="AQ1307" s="34"/>
      <c r="AR1307" s="34"/>
      <c r="AS1307" s="47" t="str">
        <f t="shared" si="20"/>
        <v/>
      </c>
    </row>
    <row r="1308" spans="1:45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34"/>
      <c r="AP1308" s="34"/>
      <c r="AQ1308" s="34"/>
      <c r="AR1308" s="34"/>
      <c r="AS1308" s="47" t="str">
        <f t="shared" si="20"/>
        <v/>
      </c>
    </row>
    <row r="1309" spans="1:45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  <c r="AL1309" s="34"/>
      <c r="AM1309" s="34"/>
      <c r="AN1309" s="34"/>
      <c r="AO1309" s="34"/>
      <c r="AP1309" s="34"/>
      <c r="AQ1309" s="34"/>
      <c r="AR1309" s="34"/>
      <c r="AS1309" s="47" t="str">
        <f t="shared" si="20"/>
        <v/>
      </c>
    </row>
    <row r="1310" spans="1:45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47" t="str">
        <f t="shared" si="20"/>
        <v/>
      </c>
    </row>
    <row r="1311" spans="1:45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47" t="str">
        <f t="shared" si="20"/>
        <v/>
      </c>
    </row>
    <row r="1312" spans="1:45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47" t="str">
        <f t="shared" si="20"/>
        <v/>
      </c>
    </row>
    <row r="1313" spans="1:45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47" t="str">
        <f t="shared" si="20"/>
        <v/>
      </c>
    </row>
    <row r="1314" spans="1:45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47" t="str">
        <f t="shared" si="20"/>
        <v/>
      </c>
    </row>
    <row r="1315" spans="1:45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47" t="str">
        <f t="shared" si="20"/>
        <v/>
      </c>
    </row>
    <row r="1316" spans="1:45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47" t="str">
        <f t="shared" si="20"/>
        <v/>
      </c>
    </row>
    <row r="1317" spans="1:45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47" t="str">
        <f t="shared" si="20"/>
        <v/>
      </c>
    </row>
    <row r="1318" spans="1:45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47" t="str">
        <f t="shared" si="20"/>
        <v/>
      </c>
    </row>
    <row r="1319" spans="1:45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47" t="str">
        <f t="shared" si="20"/>
        <v/>
      </c>
    </row>
    <row r="1320" spans="1:45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47" t="str">
        <f t="shared" si="20"/>
        <v/>
      </c>
    </row>
    <row r="1321" spans="1:45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47" t="str">
        <f t="shared" si="20"/>
        <v/>
      </c>
    </row>
    <row r="1322" spans="1:45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47" t="str">
        <f t="shared" si="20"/>
        <v/>
      </c>
    </row>
    <row r="1323" spans="1:45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47" t="str">
        <f t="shared" si="20"/>
        <v/>
      </c>
    </row>
    <row r="1324" spans="1:45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47" t="str">
        <f t="shared" si="20"/>
        <v/>
      </c>
    </row>
    <row r="1325" spans="1:45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47" t="str">
        <f t="shared" si="20"/>
        <v/>
      </c>
    </row>
    <row r="1326" spans="1:45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47" t="str">
        <f t="shared" si="20"/>
        <v/>
      </c>
    </row>
    <row r="1327" spans="1:45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47" t="str">
        <f t="shared" si="20"/>
        <v/>
      </c>
    </row>
    <row r="1328" spans="1:45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47" t="str">
        <f t="shared" si="20"/>
        <v/>
      </c>
    </row>
    <row r="1329" spans="1:45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47" t="str">
        <f t="shared" si="20"/>
        <v/>
      </c>
    </row>
    <row r="1330" spans="1:45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47" t="str">
        <f t="shared" si="20"/>
        <v/>
      </c>
    </row>
    <row r="1331" spans="1:45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47" t="str">
        <f t="shared" si="20"/>
        <v/>
      </c>
    </row>
    <row r="1332" spans="1:45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47" t="str">
        <f t="shared" si="20"/>
        <v/>
      </c>
    </row>
    <row r="1333" spans="1:45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47" t="str">
        <f t="shared" si="20"/>
        <v/>
      </c>
    </row>
    <row r="1334" spans="1:45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47" t="str">
        <f t="shared" si="20"/>
        <v/>
      </c>
    </row>
    <row r="1335" spans="1:45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47" t="str">
        <f t="shared" si="20"/>
        <v/>
      </c>
    </row>
    <row r="1336" spans="1:45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47" t="str">
        <f t="shared" si="20"/>
        <v/>
      </c>
    </row>
    <row r="1337" spans="1:45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47" t="str">
        <f t="shared" si="20"/>
        <v/>
      </c>
    </row>
    <row r="1338" spans="1:45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47" t="str">
        <f t="shared" si="20"/>
        <v/>
      </c>
    </row>
    <row r="1339" spans="1:45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47" t="str">
        <f t="shared" si="20"/>
        <v/>
      </c>
    </row>
    <row r="1340" spans="1:45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47" t="str">
        <f t="shared" si="20"/>
        <v/>
      </c>
    </row>
    <row r="1341" spans="1:45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47" t="str">
        <f t="shared" si="20"/>
        <v/>
      </c>
    </row>
    <row r="1342" spans="1:45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47" t="str">
        <f t="shared" si="20"/>
        <v/>
      </c>
    </row>
    <row r="1343" spans="1:45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47" t="str">
        <f t="shared" si="20"/>
        <v/>
      </c>
    </row>
    <row r="1344" spans="1:45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47" t="str">
        <f t="shared" si="20"/>
        <v/>
      </c>
    </row>
    <row r="1345" spans="1:45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47" t="str">
        <f t="shared" si="20"/>
        <v/>
      </c>
    </row>
    <row r="1346" spans="1:45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47" t="str">
        <f t="shared" si="20"/>
        <v/>
      </c>
    </row>
    <row r="1347" spans="1:45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47" t="str">
        <f t="shared" si="20"/>
        <v/>
      </c>
    </row>
    <row r="1348" spans="1:45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47" t="str">
        <f t="shared" ref="AS1348:AS1411" si="21">+LEFT(AN1348,1)</f>
        <v/>
      </c>
    </row>
    <row r="1349" spans="1:45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  <c r="AL1349" s="34"/>
      <c r="AM1349" s="34"/>
      <c r="AN1349" s="34"/>
      <c r="AO1349" s="34"/>
      <c r="AP1349" s="34"/>
      <c r="AQ1349" s="34"/>
      <c r="AR1349" s="34"/>
      <c r="AS1349" s="47" t="str">
        <f t="shared" si="21"/>
        <v/>
      </c>
    </row>
    <row r="1350" spans="1:45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  <c r="AL1350" s="34"/>
      <c r="AM1350" s="34"/>
      <c r="AN1350" s="34"/>
      <c r="AO1350" s="34"/>
      <c r="AP1350" s="34"/>
      <c r="AQ1350" s="34"/>
      <c r="AR1350" s="34"/>
      <c r="AS1350" s="47" t="str">
        <f t="shared" si="21"/>
        <v/>
      </c>
    </row>
    <row r="1351" spans="1:45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47" t="str">
        <f t="shared" si="21"/>
        <v/>
      </c>
    </row>
    <row r="1352" spans="1:45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  <c r="AL1352" s="34"/>
      <c r="AM1352" s="34"/>
      <c r="AN1352" s="34"/>
      <c r="AO1352" s="34"/>
      <c r="AP1352" s="34"/>
      <c r="AQ1352" s="34"/>
      <c r="AR1352" s="34"/>
      <c r="AS1352" s="47" t="str">
        <f t="shared" si="21"/>
        <v/>
      </c>
    </row>
    <row r="1353" spans="1:45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47" t="str">
        <f t="shared" si="21"/>
        <v/>
      </c>
    </row>
    <row r="1354" spans="1:45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47" t="str">
        <f t="shared" si="21"/>
        <v/>
      </c>
    </row>
    <row r="1355" spans="1:45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47" t="str">
        <f t="shared" si="21"/>
        <v/>
      </c>
    </row>
    <row r="1356" spans="1:45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47" t="str">
        <f t="shared" si="21"/>
        <v/>
      </c>
    </row>
    <row r="1357" spans="1:45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47" t="str">
        <f t="shared" si="21"/>
        <v/>
      </c>
    </row>
    <row r="1358" spans="1:45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47" t="str">
        <f t="shared" si="21"/>
        <v/>
      </c>
    </row>
    <row r="1359" spans="1:45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47" t="str">
        <f t="shared" si="21"/>
        <v/>
      </c>
    </row>
    <row r="1360" spans="1:45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47" t="str">
        <f t="shared" si="21"/>
        <v/>
      </c>
    </row>
    <row r="1361" spans="1:45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47" t="str">
        <f t="shared" si="21"/>
        <v/>
      </c>
    </row>
    <row r="1362" spans="1:45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47" t="str">
        <f t="shared" si="21"/>
        <v/>
      </c>
    </row>
    <row r="1363" spans="1:45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47" t="str">
        <f t="shared" si="21"/>
        <v/>
      </c>
    </row>
    <row r="1364" spans="1:45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47" t="str">
        <f t="shared" si="21"/>
        <v/>
      </c>
    </row>
    <row r="1365" spans="1:45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47" t="str">
        <f t="shared" si="21"/>
        <v/>
      </c>
    </row>
    <row r="1366" spans="1:45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47" t="str">
        <f t="shared" si="21"/>
        <v/>
      </c>
    </row>
    <row r="1367" spans="1:45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47" t="str">
        <f t="shared" si="21"/>
        <v/>
      </c>
    </row>
    <row r="1368" spans="1:45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  <c r="AJ1368" s="34"/>
      <c r="AK1368" s="34"/>
      <c r="AL1368" s="34"/>
      <c r="AM1368" s="34"/>
      <c r="AN1368" s="34"/>
      <c r="AO1368" s="34"/>
      <c r="AP1368" s="34"/>
      <c r="AQ1368" s="34"/>
      <c r="AR1368" s="34"/>
      <c r="AS1368" s="47" t="str">
        <f t="shared" si="21"/>
        <v/>
      </c>
    </row>
    <row r="1369" spans="1:45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  <c r="AJ1369" s="34"/>
      <c r="AK1369" s="34"/>
      <c r="AL1369" s="34"/>
      <c r="AM1369" s="34"/>
      <c r="AN1369" s="34"/>
      <c r="AO1369" s="34"/>
      <c r="AP1369" s="34"/>
      <c r="AQ1369" s="34"/>
      <c r="AR1369" s="34"/>
      <c r="AS1369" s="47" t="str">
        <f t="shared" si="21"/>
        <v/>
      </c>
    </row>
    <row r="1370" spans="1:45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47" t="str">
        <f t="shared" si="21"/>
        <v/>
      </c>
    </row>
    <row r="1371" spans="1:45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47" t="str">
        <f t="shared" si="21"/>
        <v/>
      </c>
    </row>
    <row r="1372" spans="1:45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47" t="str">
        <f t="shared" si="21"/>
        <v/>
      </c>
    </row>
    <row r="1373" spans="1:45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47" t="str">
        <f t="shared" si="21"/>
        <v/>
      </c>
    </row>
    <row r="1374" spans="1:45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47" t="str">
        <f t="shared" si="21"/>
        <v/>
      </c>
    </row>
    <row r="1375" spans="1:45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47" t="str">
        <f t="shared" si="21"/>
        <v/>
      </c>
    </row>
    <row r="1376" spans="1:45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47" t="str">
        <f t="shared" si="21"/>
        <v/>
      </c>
    </row>
    <row r="1377" spans="1:45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47" t="str">
        <f t="shared" si="21"/>
        <v/>
      </c>
    </row>
    <row r="1378" spans="1:45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47" t="str">
        <f t="shared" si="21"/>
        <v/>
      </c>
    </row>
    <row r="1379" spans="1:45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47" t="str">
        <f t="shared" si="21"/>
        <v/>
      </c>
    </row>
    <row r="1380" spans="1:45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47" t="str">
        <f t="shared" si="21"/>
        <v/>
      </c>
    </row>
    <row r="1381" spans="1:45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47" t="str">
        <f t="shared" si="21"/>
        <v/>
      </c>
    </row>
    <row r="1382" spans="1:45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47" t="str">
        <f t="shared" si="21"/>
        <v/>
      </c>
    </row>
    <row r="1383" spans="1:45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47" t="str">
        <f t="shared" si="21"/>
        <v/>
      </c>
    </row>
    <row r="1384" spans="1:45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47" t="str">
        <f t="shared" si="21"/>
        <v/>
      </c>
    </row>
    <row r="1385" spans="1:45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47" t="str">
        <f t="shared" si="21"/>
        <v/>
      </c>
    </row>
    <row r="1386" spans="1:45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47" t="str">
        <f t="shared" si="21"/>
        <v/>
      </c>
    </row>
    <row r="1387" spans="1:45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  <c r="AL1387" s="34"/>
      <c r="AM1387" s="34"/>
      <c r="AN1387" s="34"/>
      <c r="AO1387" s="34"/>
      <c r="AP1387" s="34"/>
      <c r="AQ1387" s="34"/>
      <c r="AR1387" s="34"/>
      <c r="AS1387" s="47" t="str">
        <f t="shared" si="21"/>
        <v/>
      </c>
    </row>
    <row r="1388" spans="1:45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/>
      <c r="AR1388" s="34"/>
      <c r="AS1388" s="47" t="str">
        <f t="shared" si="21"/>
        <v/>
      </c>
    </row>
    <row r="1389" spans="1:45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/>
      <c r="AR1389" s="34"/>
      <c r="AS1389" s="47" t="str">
        <f t="shared" si="21"/>
        <v/>
      </c>
    </row>
    <row r="1390" spans="1:45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/>
      <c r="AR1390" s="34"/>
      <c r="AS1390" s="47" t="str">
        <f t="shared" si="21"/>
        <v/>
      </c>
    </row>
    <row r="1391" spans="1:45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/>
      <c r="AR1391" s="34"/>
      <c r="AS1391" s="47" t="str">
        <f t="shared" si="21"/>
        <v/>
      </c>
    </row>
    <row r="1392" spans="1:45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/>
      <c r="AR1392" s="34"/>
      <c r="AS1392" s="47" t="str">
        <f t="shared" si="21"/>
        <v/>
      </c>
    </row>
    <row r="1393" spans="1:45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/>
      <c r="AR1393" s="34"/>
      <c r="AS1393" s="47" t="str">
        <f t="shared" si="21"/>
        <v/>
      </c>
    </row>
    <row r="1394" spans="1:45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/>
      <c r="AR1394" s="34"/>
      <c r="AS1394" s="47" t="str">
        <f t="shared" si="21"/>
        <v/>
      </c>
    </row>
    <row r="1395" spans="1:45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34"/>
      <c r="AP1395" s="34"/>
      <c r="AQ1395" s="34"/>
      <c r="AR1395" s="34"/>
      <c r="AS1395" s="47" t="str">
        <f t="shared" si="21"/>
        <v/>
      </c>
    </row>
    <row r="1396" spans="1:45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47" t="str">
        <f t="shared" si="21"/>
        <v/>
      </c>
    </row>
    <row r="1397" spans="1:45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47" t="str">
        <f t="shared" si="21"/>
        <v/>
      </c>
    </row>
    <row r="1398" spans="1:45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47" t="str">
        <f t="shared" si="21"/>
        <v/>
      </c>
    </row>
    <row r="1399" spans="1:45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47" t="str">
        <f t="shared" si="21"/>
        <v/>
      </c>
    </row>
    <row r="1400" spans="1:45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47" t="str">
        <f t="shared" si="21"/>
        <v/>
      </c>
    </row>
    <row r="1401" spans="1:45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47" t="str">
        <f t="shared" si="21"/>
        <v/>
      </c>
    </row>
    <row r="1402" spans="1:45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47" t="str">
        <f t="shared" si="21"/>
        <v/>
      </c>
    </row>
    <row r="1403" spans="1:45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47" t="str">
        <f t="shared" si="21"/>
        <v/>
      </c>
    </row>
    <row r="1404" spans="1:45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47" t="str">
        <f t="shared" si="21"/>
        <v/>
      </c>
    </row>
    <row r="1405" spans="1:45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  <c r="AJ1405" s="34"/>
      <c r="AK1405" s="34"/>
      <c r="AL1405" s="34"/>
      <c r="AM1405" s="34"/>
      <c r="AN1405" s="34"/>
      <c r="AO1405" s="34"/>
      <c r="AP1405" s="34"/>
      <c r="AQ1405" s="34"/>
      <c r="AR1405" s="34"/>
      <c r="AS1405" s="47" t="str">
        <f t="shared" si="21"/>
        <v/>
      </c>
    </row>
    <row r="1406" spans="1:45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  <c r="AJ1406" s="34"/>
      <c r="AK1406" s="34"/>
      <c r="AL1406" s="34"/>
      <c r="AM1406" s="34"/>
      <c r="AN1406" s="34"/>
      <c r="AO1406" s="34"/>
      <c r="AP1406" s="34"/>
      <c r="AQ1406" s="34"/>
      <c r="AR1406" s="34"/>
      <c r="AS1406" s="47" t="str">
        <f t="shared" si="21"/>
        <v/>
      </c>
    </row>
    <row r="1407" spans="1:45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  <c r="AJ1407" s="34"/>
      <c r="AK1407" s="34"/>
      <c r="AL1407" s="34"/>
      <c r="AM1407" s="34"/>
      <c r="AN1407" s="34"/>
      <c r="AO1407" s="34"/>
      <c r="AP1407" s="34"/>
      <c r="AQ1407" s="34"/>
      <c r="AR1407" s="34"/>
      <c r="AS1407" s="47" t="str">
        <f t="shared" si="21"/>
        <v/>
      </c>
    </row>
    <row r="1408" spans="1:45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  <c r="AJ1408" s="34"/>
      <c r="AK1408" s="34"/>
      <c r="AL1408" s="34"/>
      <c r="AM1408" s="34"/>
      <c r="AN1408" s="34"/>
      <c r="AO1408" s="34"/>
      <c r="AP1408" s="34"/>
      <c r="AQ1408" s="34"/>
      <c r="AR1408" s="34"/>
      <c r="AS1408" s="47" t="str">
        <f t="shared" si="21"/>
        <v/>
      </c>
    </row>
    <row r="1409" spans="1:45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  <c r="AJ1409" s="34"/>
      <c r="AK1409" s="34"/>
      <c r="AL1409" s="34"/>
      <c r="AM1409" s="34"/>
      <c r="AN1409" s="34"/>
      <c r="AO1409" s="34"/>
      <c r="AP1409" s="34"/>
      <c r="AQ1409" s="34"/>
      <c r="AR1409" s="34"/>
      <c r="AS1409" s="47" t="str">
        <f t="shared" si="21"/>
        <v/>
      </c>
    </row>
    <row r="1410" spans="1:45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47" t="str">
        <f t="shared" si="21"/>
        <v/>
      </c>
    </row>
    <row r="1411" spans="1:45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  <c r="AL1411" s="34"/>
      <c r="AM1411" s="34"/>
      <c r="AN1411" s="34"/>
      <c r="AO1411" s="34"/>
      <c r="AP1411" s="34"/>
      <c r="AQ1411" s="34"/>
      <c r="AR1411" s="34"/>
      <c r="AS1411" s="47" t="str">
        <f t="shared" si="21"/>
        <v/>
      </c>
    </row>
    <row r="1412" spans="1:45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47" t="str">
        <f t="shared" ref="AS1412:AS1475" si="22">+LEFT(AN1412,1)</f>
        <v/>
      </c>
    </row>
    <row r="1413" spans="1:45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47" t="str">
        <f t="shared" si="22"/>
        <v/>
      </c>
    </row>
    <row r="1414" spans="1:45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47" t="str">
        <f t="shared" si="22"/>
        <v/>
      </c>
    </row>
    <row r="1415" spans="1:45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47" t="str">
        <f t="shared" si="22"/>
        <v/>
      </c>
    </row>
    <row r="1416" spans="1:45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47" t="str">
        <f t="shared" si="22"/>
        <v/>
      </c>
    </row>
    <row r="1417" spans="1:45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47" t="str">
        <f t="shared" si="22"/>
        <v/>
      </c>
    </row>
    <row r="1418" spans="1:45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47" t="str">
        <f t="shared" si="22"/>
        <v/>
      </c>
    </row>
    <row r="1419" spans="1:45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47" t="str">
        <f t="shared" si="22"/>
        <v/>
      </c>
    </row>
    <row r="1420" spans="1:45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47" t="str">
        <f t="shared" si="22"/>
        <v/>
      </c>
    </row>
    <row r="1421" spans="1:45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47" t="str">
        <f t="shared" si="22"/>
        <v/>
      </c>
    </row>
    <row r="1422" spans="1:45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47" t="str">
        <f t="shared" si="22"/>
        <v/>
      </c>
    </row>
    <row r="1423" spans="1:45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47" t="str">
        <f t="shared" si="22"/>
        <v/>
      </c>
    </row>
    <row r="1424" spans="1:45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34"/>
      <c r="AS1424" s="47" t="str">
        <f t="shared" si="22"/>
        <v/>
      </c>
    </row>
    <row r="1425" spans="1:45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34"/>
      <c r="AS1425" s="47" t="str">
        <f t="shared" si="22"/>
        <v/>
      </c>
    </row>
    <row r="1426" spans="1:45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  <c r="AL1426" s="34"/>
      <c r="AM1426" s="34"/>
      <c r="AN1426" s="34"/>
      <c r="AO1426" s="34"/>
      <c r="AP1426" s="34"/>
      <c r="AQ1426" s="34"/>
      <c r="AR1426" s="34"/>
      <c r="AS1426" s="47" t="str">
        <f t="shared" si="22"/>
        <v/>
      </c>
    </row>
    <row r="1427" spans="1:45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47" t="str">
        <f t="shared" si="22"/>
        <v/>
      </c>
    </row>
    <row r="1428" spans="1:45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47" t="str">
        <f t="shared" si="22"/>
        <v/>
      </c>
    </row>
    <row r="1429" spans="1:45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47" t="str">
        <f t="shared" si="22"/>
        <v/>
      </c>
    </row>
    <row r="1430" spans="1:45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47" t="str">
        <f t="shared" si="22"/>
        <v/>
      </c>
    </row>
    <row r="1431" spans="1:45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34"/>
      <c r="AP1431" s="34"/>
      <c r="AQ1431" s="34"/>
      <c r="AR1431" s="34"/>
      <c r="AS1431" s="47" t="str">
        <f t="shared" si="22"/>
        <v/>
      </c>
    </row>
    <row r="1432" spans="1:45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47" t="str">
        <f t="shared" si="22"/>
        <v/>
      </c>
    </row>
    <row r="1433" spans="1:45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34"/>
      <c r="AP1433" s="34"/>
      <c r="AQ1433" s="34"/>
      <c r="AR1433" s="34"/>
      <c r="AS1433" s="47" t="str">
        <f t="shared" si="22"/>
        <v/>
      </c>
    </row>
    <row r="1434" spans="1:45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47" t="str">
        <f t="shared" si="22"/>
        <v/>
      </c>
    </row>
    <row r="1435" spans="1:45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47" t="str">
        <f t="shared" si="22"/>
        <v/>
      </c>
    </row>
    <row r="1436" spans="1:45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47" t="str">
        <f t="shared" si="22"/>
        <v/>
      </c>
    </row>
    <row r="1437" spans="1:45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47" t="str">
        <f t="shared" si="22"/>
        <v/>
      </c>
    </row>
    <row r="1438" spans="1:45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47" t="str">
        <f t="shared" si="22"/>
        <v/>
      </c>
    </row>
    <row r="1439" spans="1:45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47" t="str">
        <f t="shared" si="22"/>
        <v/>
      </c>
    </row>
    <row r="1440" spans="1:45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47" t="str">
        <f t="shared" si="22"/>
        <v/>
      </c>
    </row>
    <row r="1441" spans="1:45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34"/>
      <c r="AP1441" s="34"/>
      <c r="AQ1441" s="34"/>
      <c r="AR1441" s="34"/>
      <c r="AS1441" s="47" t="str">
        <f t="shared" si="22"/>
        <v/>
      </c>
    </row>
    <row r="1442" spans="1:45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34"/>
      <c r="AP1442" s="34"/>
      <c r="AQ1442" s="34"/>
      <c r="AR1442" s="34"/>
      <c r="AS1442" s="47" t="str">
        <f t="shared" si="22"/>
        <v/>
      </c>
    </row>
    <row r="1443" spans="1:45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  <c r="AJ1443" s="34"/>
      <c r="AK1443" s="34"/>
      <c r="AL1443" s="34"/>
      <c r="AM1443" s="34"/>
      <c r="AN1443" s="34"/>
      <c r="AO1443" s="34"/>
      <c r="AP1443" s="34"/>
      <c r="AQ1443" s="34"/>
      <c r="AR1443" s="34"/>
      <c r="AS1443" s="47" t="str">
        <f t="shared" si="22"/>
        <v/>
      </c>
    </row>
    <row r="1444" spans="1:45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47" t="str">
        <f t="shared" si="22"/>
        <v/>
      </c>
    </row>
    <row r="1445" spans="1:45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47" t="str">
        <f t="shared" si="22"/>
        <v/>
      </c>
    </row>
    <row r="1446" spans="1:45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47" t="str">
        <f t="shared" si="22"/>
        <v/>
      </c>
    </row>
    <row r="1447" spans="1:45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47" t="str">
        <f t="shared" si="22"/>
        <v/>
      </c>
    </row>
    <row r="1448" spans="1:45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47" t="str">
        <f t="shared" si="22"/>
        <v/>
      </c>
    </row>
    <row r="1449" spans="1:45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47" t="str">
        <f t="shared" si="22"/>
        <v/>
      </c>
    </row>
    <row r="1450" spans="1:45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47" t="str">
        <f t="shared" si="22"/>
        <v/>
      </c>
    </row>
    <row r="1451" spans="1:45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47" t="str">
        <f t="shared" si="22"/>
        <v/>
      </c>
    </row>
    <row r="1452" spans="1:45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  <c r="AJ1452" s="34"/>
      <c r="AK1452" s="34"/>
      <c r="AL1452" s="34"/>
      <c r="AM1452" s="34"/>
      <c r="AN1452" s="34"/>
      <c r="AO1452" s="34"/>
      <c r="AP1452" s="34"/>
      <c r="AQ1452" s="34"/>
      <c r="AR1452" s="34"/>
      <c r="AS1452" s="47" t="str">
        <f t="shared" si="22"/>
        <v/>
      </c>
    </row>
    <row r="1453" spans="1:45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  <c r="AJ1453" s="34"/>
      <c r="AK1453" s="34"/>
      <c r="AL1453" s="34"/>
      <c r="AM1453" s="34"/>
      <c r="AN1453" s="34"/>
      <c r="AO1453" s="34"/>
      <c r="AP1453" s="34"/>
      <c r="AQ1453" s="34"/>
      <c r="AR1453" s="34"/>
      <c r="AS1453" s="47" t="str">
        <f t="shared" si="22"/>
        <v/>
      </c>
    </row>
    <row r="1454" spans="1:45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  <c r="AL1454" s="34"/>
      <c r="AM1454" s="34"/>
      <c r="AN1454" s="34"/>
      <c r="AO1454" s="34"/>
      <c r="AP1454" s="34"/>
      <c r="AQ1454" s="34"/>
      <c r="AR1454" s="34"/>
      <c r="AS1454" s="47" t="str">
        <f t="shared" si="22"/>
        <v/>
      </c>
    </row>
    <row r="1455" spans="1:45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  <c r="AJ1455" s="34"/>
      <c r="AK1455" s="34"/>
      <c r="AL1455" s="34"/>
      <c r="AM1455" s="34"/>
      <c r="AN1455" s="34"/>
      <c r="AO1455" s="34"/>
      <c r="AP1455" s="34"/>
      <c r="AQ1455" s="34"/>
      <c r="AR1455" s="34"/>
      <c r="AS1455" s="47" t="str">
        <f t="shared" si="22"/>
        <v/>
      </c>
    </row>
    <row r="1456" spans="1:45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  <c r="AJ1456" s="34"/>
      <c r="AK1456" s="34"/>
      <c r="AL1456" s="34"/>
      <c r="AM1456" s="34"/>
      <c r="AN1456" s="34"/>
      <c r="AO1456" s="34"/>
      <c r="AP1456" s="34"/>
      <c r="AQ1456" s="34"/>
      <c r="AR1456" s="34"/>
      <c r="AS1456" s="47" t="str">
        <f t="shared" si="22"/>
        <v/>
      </c>
    </row>
    <row r="1457" spans="1:45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  <c r="AJ1457" s="34"/>
      <c r="AK1457" s="34"/>
      <c r="AL1457" s="34"/>
      <c r="AM1457" s="34"/>
      <c r="AN1457" s="34"/>
      <c r="AO1457" s="34"/>
      <c r="AP1457" s="34"/>
      <c r="AQ1457" s="34"/>
      <c r="AR1457" s="34"/>
      <c r="AS1457" s="47" t="str">
        <f t="shared" si="22"/>
        <v/>
      </c>
    </row>
    <row r="1458" spans="1:45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  <c r="AJ1458" s="34"/>
      <c r="AK1458" s="34"/>
      <c r="AL1458" s="34"/>
      <c r="AM1458" s="34"/>
      <c r="AN1458" s="34"/>
      <c r="AO1458" s="34"/>
      <c r="AP1458" s="34"/>
      <c r="AQ1458" s="34"/>
      <c r="AR1458" s="34"/>
      <c r="AS1458" s="47" t="str">
        <f t="shared" si="22"/>
        <v/>
      </c>
    </row>
    <row r="1459" spans="1:45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  <c r="AJ1459" s="34"/>
      <c r="AK1459" s="34"/>
      <c r="AL1459" s="34"/>
      <c r="AM1459" s="34"/>
      <c r="AN1459" s="34"/>
      <c r="AO1459" s="34"/>
      <c r="AP1459" s="34"/>
      <c r="AQ1459" s="34"/>
      <c r="AR1459" s="34"/>
      <c r="AS1459" s="47" t="str">
        <f t="shared" si="22"/>
        <v/>
      </c>
    </row>
    <row r="1460" spans="1:45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47" t="str">
        <f t="shared" si="22"/>
        <v/>
      </c>
    </row>
    <row r="1461" spans="1:45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47" t="str">
        <f t="shared" si="22"/>
        <v/>
      </c>
    </row>
    <row r="1462" spans="1:45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47" t="str">
        <f t="shared" si="22"/>
        <v/>
      </c>
    </row>
    <row r="1463" spans="1:45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47" t="str">
        <f t="shared" si="22"/>
        <v/>
      </c>
    </row>
    <row r="1464" spans="1:45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47" t="str">
        <f t="shared" si="22"/>
        <v/>
      </c>
    </row>
    <row r="1465" spans="1:45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47" t="str">
        <f t="shared" si="22"/>
        <v/>
      </c>
    </row>
    <row r="1466" spans="1:45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47" t="str">
        <f t="shared" si="22"/>
        <v/>
      </c>
    </row>
    <row r="1467" spans="1:45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47" t="str">
        <f t="shared" si="22"/>
        <v/>
      </c>
    </row>
    <row r="1468" spans="1:45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47" t="str">
        <f t="shared" si="22"/>
        <v/>
      </c>
    </row>
    <row r="1469" spans="1:45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47" t="str">
        <f t="shared" si="22"/>
        <v/>
      </c>
    </row>
    <row r="1470" spans="1:45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47" t="str">
        <f t="shared" si="22"/>
        <v/>
      </c>
    </row>
    <row r="1471" spans="1:45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47" t="str">
        <f t="shared" si="22"/>
        <v/>
      </c>
    </row>
    <row r="1472" spans="1:45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47" t="str">
        <f t="shared" si="22"/>
        <v/>
      </c>
    </row>
    <row r="1473" spans="1:45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47" t="str">
        <f t="shared" si="22"/>
        <v/>
      </c>
    </row>
    <row r="1474" spans="1:45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34"/>
      <c r="AS1474" s="47" t="str">
        <f t="shared" si="22"/>
        <v/>
      </c>
    </row>
    <row r="1475" spans="1:45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47" t="str">
        <f t="shared" si="22"/>
        <v/>
      </c>
    </row>
    <row r="1476" spans="1:45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47" t="str">
        <f t="shared" ref="AS1476:AS1539" si="23">+LEFT(AN1476,1)</f>
        <v/>
      </c>
    </row>
    <row r="1477" spans="1:45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47" t="str">
        <f t="shared" si="23"/>
        <v/>
      </c>
    </row>
    <row r="1478" spans="1:45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47" t="str">
        <f t="shared" si="23"/>
        <v/>
      </c>
    </row>
    <row r="1479" spans="1:45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47" t="str">
        <f t="shared" si="23"/>
        <v/>
      </c>
    </row>
    <row r="1480" spans="1:45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47" t="str">
        <f t="shared" si="23"/>
        <v/>
      </c>
    </row>
    <row r="1481" spans="1:45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  <c r="AS1481" s="47" t="str">
        <f t="shared" si="23"/>
        <v/>
      </c>
    </row>
    <row r="1482" spans="1:45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47" t="str">
        <f t="shared" si="23"/>
        <v/>
      </c>
    </row>
    <row r="1483" spans="1:45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47" t="str">
        <f t="shared" si="23"/>
        <v/>
      </c>
    </row>
    <row r="1484" spans="1:45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47" t="str">
        <f t="shared" si="23"/>
        <v/>
      </c>
    </row>
    <row r="1485" spans="1:45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47" t="str">
        <f t="shared" si="23"/>
        <v/>
      </c>
    </row>
    <row r="1486" spans="1:45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47" t="str">
        <f t="shared" si="23"/>
        <v/>
      </c>
    </row>
    <row r="1487" spans="1:45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  <c r="AJ1487" s="34"/>
      <c r="AK1487" s="34"/>
      <c r="AL1487" s="34"/>
      <c r="AM1487" s="34"/>
      <c r="AN1487" s="34"/>
      <c r="AO1487" s="34"/>
      <c r="AP1487" s="34"/>
      <c r="AQ1487" s="34"/>
      <c r="AR1487" s="34"/>
      <c r="AS1487" s="47" t="str">
        <f t="shared" si="23"/>
        <v/>
      </c>
    </row>
    <row r="1488" spans="1:45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  <c r="AJ1488" s="34"/>
      <c r="AK1488" s="34"/>
      <c r="AL1488" s="34"/>
      <c r="AM1488" s="34"/>
      <c r="AN1488" s="34"/>
      <c r="AO1488" s="34"/>
      <c r="AP1488" s="34"/>
      <c r="AQ1488" s="34"/>
      <c r="AR1488" s="34"/>
      <c r="AS1488" s="47" t="str">
        <f t="shared" si="23"/>
        <v/>
      </c>
    </row>
    <row r="1489" spans="1:45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  <c r="AJ1489" s="34"/>
      <c r="AK1489" s="34"/>
      <c r="AL1489" s="34"/>
      <c r="AM1489" s="34"/>
      <c r="AN1489" s="34"/>
      <c r="AO1489" s="34"/>
      <c r="AP1489" s="34"/>
      <c r="AQ1489" s="34"/>
      <c r="AR1489" s="34"/>
      <c r="AS1489" s="47" t="str">
        <f t="shared" si="23"/>
        <v/>
      </c>
    </row>
    <row r="1490" spans="1:45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  <c r="AJ1490" s="34"/>
      <c r="AK1490" s="34"/>
      <c r="AL1490" s="34"/>
      <c r="AM1490" s="34"/>
      <c r="AN1490" s="34"/>
      <c r="AO1490" s="34"/>
      <c r="AP1490" s="34"/>
      <c r="AQ1490" s="34"/>
      <c r="AR1490" s="34"/>
      <c r="AS1490" s="47" t="str">
        <f t="shared" si="23"/>
        <v/>
      </c>
    </row>
    <row r="1491" spans="1:45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  <c r="AJ1491" s="34"/>
      <c r="AK1491" s="34"/>
      <c r="AL1491" s="34"/>
      <c r="AM1491" s="34"/>
      <c r="AN1491" s="34"/>
      <c r="AO1491" s="34"/>
      <c r="AP1491" s="34"/>
      <c r="AQ1491" s="34"/>
      <c r="AR1491" s="34"/>
      <c r="AS1491" s="47" t="str">
        <f t="shared" si="23"/>
        <v/>
      </c>
    </row>
    <row r="1492" spans="1:45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47" t="str">
        <f t="shared" si="23"/>
        <v/>
      </c>
    </row>
    <row r="1493" spans="1:45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47" t="str">
        <f t="shared" si="23"/>
        <v/>
      </c>
    </row>
    <row r="1494" spans="1:45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47" t="str">
        <f t="shared" si="23"/>
        <v/>
      </c>
    </row>
    <row r="1495" spans="1:45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47" t="str">
        <f t="shared" si="23"/>
        <v/>
      </c>
    </row>
    <row r="1496" spans="1:45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47" t="str">
        <f t="shared" si="23"/>
        <v/>
      </c>
    </row>
    <row r="1497" spans="1:45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47" t="str">
        <f t="shared" si="23"/>
        <v/>
      </c>
    </row>
    <row r="1498" spans="1:45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47" t="str">
        <f t="shared" si="23"/>
        <v/>
      </c>
    </row>
    <row r="1499" spans="1:45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47" t="str">
        <f t="shared" si="23"/>
        <v/>
      </c>
    </row>
    <row r="1500" spans="1:45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47" t="str">
        <f t="shared" si="23"/>
        <v/>
      </c>
    </row>
    <row r="1501" spans="1:45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47" t="str">
        <f t="shared" si="23"/>
        <v/>
      </c>
    </row>
    <row r="1502" spans="1:45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47" t="str">
        <f t="shared" si="23"/>
        <v/>
      </c>
    </row>
    <row r="1503" spans="1:45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47" t="str">
        <f t="shared" si="23"/>
        <v/>
      </c>
    </row>
    <row r="1504" spans="1:45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47" t="str">
        <f t="shared" si="23"/>
        <v/>
      </c>
    </row>
    <row r="1505" spans="1:45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  <c r="AJ1505" s="34"/>
      <c r="AK1505" s="34"/>
      <c r="AL1505" s="34"/>
      <c r="AM1505" s="34"/>
      <c r="AN1505" s="34"/>
      <c r="AO1505" s="34"/>
      <c r="AP1505" s="34"/>
      <c r="AQ1505" s="34"/>
      <c r="AR1505" s="34"/>
      <c r="AS1505" s="47" t="str">
        <f t="shared" si="23"/>
        <v/>
      </c>
    </row>
    <row r="1506" spans="1:45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34"/>
      <c r="AO1506" s="34"/>
      <c r="AP1506" s="34"/>
      <c r="AQ1506" s="34"/>
      <c r="AR1506" s="34"/>
      <c r="AS1506" s="47" t="str">
        <f t="shared" si="23"/>
        <v/>
      </c>
    </row>
    <row r="1507" spans="1:45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  <c r="AJ1507" s="34"/>
      <c r="AK1507" s="34"/>
      <c r="AL1507" s="34"/>
      <c r="AM1507" s="34"/>
      <c r="AN1507" s="34"/>
      <c r="AO1507" s="34"/>
      <c r="AP1507" s="34"/>
      <c r="AQ1507" s="34"/>
      <c r="AR1507" s="34"/>
      <c r="AS1507" s="47" t="str">
        <f t="shared" si="23"/>
        <v/>
      </c>
    </row>
    <row r="1508" spans="1:45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  <c r="AJ1508" s="34"/>
      <c r="AK1508" s="34"/>
      <c r="AL1508" s="34"/>
      <c r="AM1508" s="34"/>
      <c r="AN1508" s="34"/>
      <c r="AO1508" s="34"/>
      <c r="AP1508" s="34"/>
      <c r="AQ1508" s="34"/>
      <c r="AR1508" s="34"/>
      <c r="AS1508" s="47" t="str">
        <f t="shared" si="23"/>
        <v/>
      </c>
    </row>
    <row r="1509" spans="1:45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  <c r="AJ1509" s="34"/>
      <c r="AK1509" s="34"/>
      <c r="AL1509" s="34"/>
      <c r="AM1509" s="34"/>
      <c r="AN1509" s="34"/>
      <c r="AO1509" s="34"/>
      <c r="AP1509" s="34"/>
      <c r="AQ1509" s="34"/>
      <c r="AR1509" s="34"/>
      <c r="AS1509" s="47" t="str">
        <f t="shared" si="23"/>
        <v/>
      </c>
    </row>
    <row r="1510" spans="1:45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34"/>
      <c r="AP1510" s="34"/>
      <c r="AQ1510" s="34"/>
      <c r="AR1510" s="34"/>
      <c r="AS1510" s="47" t="str">
        <f t="shared" si="23"/>
        <v/>
      </c>
    </row>
    <row r="1511" spans="1:45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  <c r="AJ1511" s="34"/>
      <c r="AK1511" s="34"/>
      <c r="AL1511" s="34"/>
      <c r="AM1511" s="34"/>
      <c r="AN1511" s="34"/>
      <c r="AO1511" s="34"/>
      <c r="AP1511" s="34"/>
      <c r="AQ1511" s="34"/>
      <c r="AR1511" s="34"/>
      <c r="AS1511" s="47" t="str">
        <f t="shared" si="23"/>
        <v/>
      </c>
    </row>
    <row r="1512" spans="1:45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34"/>
      <c r="AP1512" s="34"/>
      <c r="AQ1512" s="34"/>
      <c r="AR1512" s="34"/>
      <c r="AS1512" s="47" t="str">
        <f t="shared" si="23"/>
        <v/>
      </c>
    </row>
    <row r="1513" spans="1:45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  <c r="AJ1513" s="34"/>
      <c r="AK1513" s="34"/>
      <c r="AL1513" s="34"/>
      <c r="AM1513" s="34"/>
      <c r="AN1513" s="34"/>
      <c r="AO1513" s="34"/>
      <c r="AP1513" s="34"/>
      <c r="AQ1513" s="34"/>
      <c r="AR1513" s="34"/>
      <c r="AS1513" s="47" t="str">
        <f t="shared" si="23"/>
        <v/>
      </c>
    </row>
    <row r="1514" spans="1:45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47" t="str">
        <f t="shared" si="23"/>
        <v/>
      </c>
    </row>
    <row r="1515" spans="1:45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47" t="str">
        <f t="shared" si="23"/>
        <v/>
      </c>
    </row>
    <row r="1516" spans="1:45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47" t="str">
        <f t="shared" si="23"/>
        <v/>
      </c>
    </row>
    <row r="1517" spans="1:45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47" t="str">
        <f t="shared" si="23"/>
        <v/>
      </c>
    </row>
    <row r="1518" spans="1:45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47" t="str">
        <f t="shared" si="23"/>
        <v/>
      </c>
    </row>
    <row r="1519" spans="1:45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  <c r="AL1519" s="34"/>
      <c r="AM1519" s="34"/>
      <c r="AN1519" s="34"/>
      <c r="AO1519" s="34"/>
      <c r="AP1519" s="34"/>
      <c r="AQ1519" s="34"/>
      <c r="AR1519" s="34"/>
      <c r="AS1519" s="47" t="str">
        <f t="shared" si="23"/>
        <v/>
      </c>
    </row>
    <row r="1520" spans="1:45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4"/>
      <c r="AS1520" s="47" t="str">
        <f t="shared" si="23"/>
        <v/>
      </c>
    </row>
    <row r="1521" spans="1:45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47" t="str">
        <f t="shared" si="23"/>
        <v/>
      </c>
    </row>
    <row r="1522" spans="1:45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47" t="str">
        <f t="shared" si="23"/>
        <v/>
      </c>
    </row>
    <row r="1523" spans="1:45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47" t="str">
        <f t="shared" si="23"/>
        <v/>
      </c>
    </row>
    <row r="1524" spans="1:45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47" t="str">
        <f t="shared" si="23"/>
        <v/>
      </c>
    </row>
    <row r="1525" spans="1:45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47" t="str">
        <f t="shared" si="23"/>
        <v/>
      </c>
    </row>
    <row r="1526" spans="1:45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47" t="str">
        <f t="shared" si="23"/>
        <v/>
      </c>
    </row>
    <row r="1527" spans="1:45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47" t="str">
        <f t="shared" si="23"/>
        <v/>
      </c>
    </row>
    <row r="1528" spans="1:45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47" t="str">
        <f t="shared" si="23"/>
        <v/>
      </c>
    </row>
    <row r="1529" spans="1:45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  <c r="AS1529" s="47" t="str">
        <f t="shared" si="23"/>
        <v/>
      </c>
    </row>
    <row r="1530" spans="1:45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34"/>
      <c r="AP1530" s="34"/>
      <c r="AQ1530" s="34"/>
      <c r="AR1530" s="34"/>
      <c r="AS1530" s="47" t="str">
        <f t="shared" si="23"/>
        <v/>
      </c>
    </row>
    <row r="1531" spans="1:45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  <c r="AL1531" s="34"/>
      <c r="AM1531" s="34"/>
      <c r="AN1531" s="34"/>
      <c r="AO1531" s="34"/>
      <c r="AP1531" s="34"/>
      <c r="AQ1531" s="34"/>
      <c r="AR1531" s="34"/>
      <c r="AS1531" s="47" t="str">
        <f t="shared" si="23"/>
        <v/>
      </c>
    </row>
    <row r="1532" spans="1:45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  <c r="AL1532" s="34"/>
      <c r="AM1532" s="34"/>
      <c r="AN1532" s="34"/>
      <c r="AO1532" s="34"/>
      <c r="AP1532" s="34"/>
      <c r="AQ1532" s="34"/>
      <c r="AR1532" s="34"/>
      <c r="AS1532" s="47" t="str">
        <f t="shared" si="23"/>
        <v/>
      </c>
    </row>
    <row r="1533" spans="1:45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47" t="str">
        <f t="shared" si="23"/>
        <v/>
      </c>
    </row>
    <row r="1534" spans="1:45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47" t="str">
        <f t="shared" si="23"/>
        <v/>
      </c>
    </row>
    <row r="1535" spans="1:45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47" t="str">
        <f t="shared" si="23"/>
        <v/>
      </c>
    </row>
    <row r="1536" spans="1:45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47" t="str">
        <f t="shared" si="23"/>
        <v/>
      </c>
    </row>
    <row r="1537" spans="1:45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47" t="str">
        <f t="shared" si="23"/>
        <v/>
      </c>
    </row>
    <row r="1538" spans="1:45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47" t="str">
        <f t="shared" si="23"/>
        <v/>
      </c>
    </row>
    <row r="1539" spans="1:45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47" t="str">
        <f t="shared" si="23"/>
        <v/>
      </c>
    </row>
    <row r="1540" spans="1:45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47" t="str">
        <f t="shared" ref="AS1540:AS1603" si="24">+LEFT(AN1540,1)</f>
        <v/>
      </c>
    </row>
    <row r="1541" spans="1:45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47" t="str">
        <f t="shared" si="24"/>
        <v/>
      </c>
    </row>
    <row r="1542" spans="1:45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47" t="str">
        <f t="shared" si="24"/>
        <v/>
      </c>
    </row>
    <row r="1543" spans="1:45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47" t="str">
        <f t="shared" si="24"/>
        <v/>
      </c>
    </row>
    <row r="1544" spans="1:45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47" t="str">
        <f t="shared" si="24"/>
        <v/>
      </c>
    </row>
    <row r="1545" spans="1:45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47" t="str">
        <f t="shared" si="24"/>
        <v/>
      </c>
    </row>
    <row r="1546" spans="1:45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47" t="str">
        <f t="shared" si="24"/>
        <v/>
      </c>
    </row>
    <row r="1547" spans="1:45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  <c r="AJ1547" s="34"/>
      <c r="AK1547" s="34"/>
      <c r="AL1547" s="34"/>
      <c r="AM1547" s="34"/>
      <c r="AN1547" s="34"/>
      <c r="AO1547" s="34"/>
      <c r="AP1547" s="34"/>
      <c r="AQ1547" s="34"/>
      <c r="AR1547" s="34"/>
      <c r="AS1547" s="47" t="str">
        <f t="shared" si="24"/>
        <v/>
      </c>
    </row>
    <row r="1548" spans="1:45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  <c r="AJ1548" s="34"/>
      <c r="AK1548" s="34"/>
      <c r="AL1548" s="34"/>
      <c r="AM1548" s="34"/>
      <c r="AN1548" s="34"/>
      <c r="AO1548" s="34"/>
      <c r="AP1548" s="34"/>
      <c r="AQ1548" s="34"/>
      <c r="AR1548" s="34"/>
      <c r="AS1548" s="47" t="str">
        <f t="shared" si="24"/>
        <v/>
      </c>
    </row>
    <row r="1549" spans="1:45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  <c r="AJ1549" s="34"/>
      <c r="AK1549" s="34"/>
      <c r="AL1549" s="34"/>
      <c r="AM1549" s="34"/>
      <c r="AN1549" s="34"/>
      <c r="AO1549" s="34"/>
      <c r="AP1549" s="34"/>
      <c r="AQ1549" s="34"/>
      <c r="AR1549" s="34"/>
      <c r="AS1549" s="47" t="str">
        <f t="shared" si="24"/>
        <v/>
      </c>
    </row>
    <row r="1550" spans="1:45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  <c r="AJ1550" s="34"/>
      <c r="AK1550" s="34"/>
      <c r="AL1550" s="34"/>
      <c r="AM1550" s="34"/>
      <c r="AN1550" s="34"/>
      <c r="AO1550" s="34"/>
      <c r="AP1550" s="34"/>
      <c r="AQ1550" s="34"/>
      <c r="AR1550" s="34"/>
      <c r="AS1550" s="47" t="str">
        <f t="shared" si="24"/>
        <v/>
      </c>
    </row>
    <row r="1551" spans="1:45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  <c r="AJ1551" s="34"/>
      <c r="AK1551" s="34"/>
      <c r="AL1551" s="34"/>
      <c r="AM1551" s="34"/>
      <c r="AN1551" s="34"/>
      <c r="AO1551" s="34"/>
      <c r="AP1551" s="34"/>
      <c r="AQ1551" s="34"/>
      <c r="AR1551" s="34"/>
      <c r="AS1551" s="47" t="str">
        <f t="shared" si="24"/>
        <v/>
      </c>
    </row>
    <row r="1552" spans="1:45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  <c r="AJ1552" s="34"/>
      <c r="AK1552" s="34"/>
      <c r="AL1552" s="34"/>
      <c r="AM1552" s="34"/>
      <c r="AN1552" s="34"/>
      <c r="AO1552" s="34"/>
      <c r="AP1552" s="34"/>
      <c r="AQ1552" s="34"/>
      <c r="AR1552" s="34"/>
      <c r="AS1552" s="47" t="str">
        <f t="shared" si="24"/>
        <v/>
      </c>
    </row>
    <row r="1553" spans="1:45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  <c r="AL1553" s="34"/>
      <c r="AM1553" s="34"/>
      <c r="AN1553" s="34"/>
      <c r="AO1553" s="34"/>
      <c r="AP1553" s="34"/>
      <c r="AQ1553" s="34"/>
      <c r="AR1553" s="34"/>
      <c r="AS1553" s="47" t="str">
        <f t="shared" si="24"/>
        <v/>
      </c>
    </row>
    <row r="1554" spans="1:45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  <c r="AJ1554" s="34"/>
      <c r="AK1554" s="34"/>
      <c r="AL1554" s="34"/>
      <c r="AM1554" s="34"/>
      <c r="AN1554" s="34"/>
      <c r="AO1554" s="34"/>
      <c r="AP1554" s="34"/>
      <c r="AQ1554" s="34"/>
      <c r="AR1554" s="34"/>
      <c r="AS1554" s="47" t="str">
        <f t="shared" si="24"/>
        <v/>
      </c>
    </row>
    <row r="1555" spans="1:45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  <c r="AJ1555" s="34"/>
      <c r="AK1555" s="34"/>
      <c r="AL1555" s="34"/>
      <c r="AM1555" s="34"/>
      <c r="AN1555" s="34"/>
      <c r="AO1555" s="34"/>
      <c r="AP1555" s="34"/>
      <c r="AQ1555" s="34"/>
      <c r="AR1555" s="34"/>
      <c r="AS1555" s="47" t="str">
        <f t="shared" si="24"/>
        <v/>
      </c>
    </row>
    <row r="1556" spans="1:45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47" t="str">
        <f t="shared" si="24"/>
        <v/>
      </c>
    </row>
    <row r="1557" spans="1:45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47" t="str">
        <f t="shared" si="24"/>
        <v/>
      </c>
    </row>
    <row r="1558" spans="1:45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47" t="str">
        <f t="shared" si="24"/>
        <v/>
      </c>
    </row>
    <row r="1559" spans="1:45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47" t="str">
        <f t="shared" si="24"/>
        <v/>
      </c>
    </row>
    <row r="1560" spans="1:45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47" t="str">
        <f t="shared" si="24"/>
        <v/>
      </c>
    </row>
    <row r="1561" spans="1:45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47" t="str">
        <f t="shared" si="24"/>
        <v/>
      </c>
    </row>
    <row r="1562" spans="1:45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47" t="str">
        <f t="shared" si="24"/>
        <v/>
      </c>
    </row>
    <row r="1563" spans="1:45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47" t="str">
        <f t="shared" si="24"/>
        <v/>
      </c>
    </row>
    <row r="1564" spans="1:45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47" t="str">
        <f t="shared" si="24"/>
        <v/>
      </c>
    </row>
    <row r="1565" spans="1:45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47" t="str">
        <f t="shared" si="24"/>
        <v/>
      </c>
    </row>
    <row r="1566" spans="1:45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47" t="str">
        <f t="shared" si="24"/>
        <v/>
      </c>
    </row>
    <row r="1567" spans="1:45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47" t="str">
        <f t="shared" si="24"/>
        <v/>
      </c>
    </row>
    <row r="1568" spans="1:45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47" t="str">
        <f t="shared" si="24"/>
        <v/>
      </c>
    </row>
    <row r="1569" spans="1:45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4"/>
      <c r="AS1569" s="47" t="str">
        <f t="shared" si="24"/>
        <v/>
      </c>
    </row>
    <row r="1570" spans="1:45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4"/>
      <c r="AS1570" s="47" t="str">
        <f t="shared" si="24"/>
        <v/>
      </c>
    </row>
    <row r="1571" spans="1:45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34"/>
      <c r="AS1571" s="47" t="str">
        <f t="shared" si="24"/>
        <v/>
      </c>
    </row>
    <row r="1572" spans="1:45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34"/>
      <c r="AS1572" s="47" t="str">
        <f t="shared" si="24"/>
        <v/>
      </c>
    </row>
    <row r="1573" spans="1:45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  <c r="AL1573" s="34"/>
      <c r="AM1573" s="34"/>
      <c r="AN1573" s="34"/>
      <c r="AO1573" s="34"/>
      <c r="AP1573" s="34"/>
      <c r="AQ1573" s="34"/>
      <c r="AR1573" s="34"/>
      <c r="AS1573" s="47" t="str">
        <f t="shared" si="24"/>
        <v/>
      </c>
    </row>
    <row r="1574" spans="1:45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34"/>
      <c r="AP1574" s="34"/>
      <c r="AQ1574" s="34"/>
      <c r="AR1574" s="34"/>
      <c r="AS1574" s="47" t="str">
        <f t="shared" si="24"/>
        <v/>
      </c>
    </row>
    <row r="1575" spans="1:45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  <c r="AL1575" s="34"/>
      <c r="AM1575" s="34"/>
      <c r="AN1575" s="34"/>
      <c r="AO1575" s="34"/>
      <c r="AP1575" s="34"/>
      <c r="AQ1575" s="34"/>
      <c r="AR1575" s="34"/>
      <c r="AS1575" s="47" t="str">
        <f t="shared" si="24"/>
        <v/>
      </c>
    </row>
    <row r="1576" spans="1:45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47" t="str">
        <f t="shared" si="24"/>
        <v/>
      </c>
    </row>
    <row r="1577" spans="1:45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34"/>
      <c r="AP1577" s="34"/>
      <c r="AQ1577" s="34"/>
      <c r="AR1577" s="34"/>
      <c r="AS1577" s="47" t="str">
        <f t="shared" si="24"/>
        <v/>
      </c>
    </row>
    <row r="1578" spans="1:45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  <c r="AL1578" s="34"/>
      <c r="AM1578" s="34"/>
      <c r="AN1578" s="34"/>
      <c r="AO1578" s="34"/>
      <c r="AP1578" s="34"/>
      <c r="AQ1578" s="34"/>
      <c r="AR1578" s="34"/>
      <c r="AS1578" s="47" t="str">
        <f t="shared" si="24"/>
        <v/>
      </c>
    </row>
    <row r="1579" spans="1:45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  <c r="AL1579" s="34"/>
      <c r="AM1579" s="34"/>
      <c r="AN1579" s="34"/>
      <c r="AO1579" s="34"/>
      <c r="AP1579" s="34"/>
      <c r="AQ1579" s="34"/>
      <c r="AR1579" s="34"/>
      <c r="AS1579" s="47" t="str">
        <f t="shared" si="24"/>
        <v/>
      </c>
    </row>
    <row r="1580" spans="1:45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34"/>
      <c r="AP1580" s="34"/>
      <c r="AQ1580" s="34"/>
      <c r="AR1580" s="34"/>
      <c r="AS1580" s="47" t="str">
        <f t="shared" si="24"/>
        <v/>
      </c>
    </row>
    <row r="1581" spans="1:45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  <c r="AL1581" s="34"/>
      <c r="AM1581" s="34"/>
      <c r="AN1581" s="34"/>
      <c r="AO1581" s="34"/>
      <c r="AP1581" s="34"/>
      <c r="AQ1581" s="34"/>
      <c r="AR1581" s="34"/>
      <c r="AS1581" s="47" t="str">
        <f t="shared" si="24"/>
        <v/>
      </c>
    </row>
    <row r="1582" spans="1:45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  <c r="AL1582" s="34"/>
      <c r="AM1582" s="34"/>
      <c r="AN1582" s="34"/>
      <c r="AO1582" s="34"/>
      <c r="AP1582" s="34"/>
      <c r="AQ1582" s="34"/>
      <c r="AR1582" s="34"/>
      <c r="AS1582" s="47" t="str">
        <f t="shared" si="24"/>
        <v/>
      </c>
    </row>
    <row r="1583" spans="1:45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34"/>
      <c r="AP1583" s="34"/>
      <c r="AQ1583" s="34"/>
      <c r="AR1583" s="34"/>
      <c r="AS1583" s="47" t="str">
        <f t="shared" si="24"/>
        <v/>
      </c>
    </row>
    <row r="1584" spans="1:45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34"/>
      <c r="AP1584" s="34"/>
      <c r="AQ1584" s="34"/>
      <c r="AR1584" s="34"/>
      <c r="AS1584" s="47" t="str">
        <f t="shared" si="24"/>
        <v/>
      </c>
    </row>
    <row r="1585" spans="1:45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34"/>
      <c r="AP1585" s="34"/>
      <c r="AQ1585" s="34"/>
      <c r="AR1585" s="34"/>
      <c r="AS1585" s="47" t="str">
        <f t="shared" si="24"/>
        <v/>
      </c>
    </row>
    <row r="1586" spans="1:45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47" t="str">
        <f t="shared" si="24"/>
        <v/>
      </c>
    </row>
    <row r="1587" spans="1:45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34"/>
      <c r="AP1587" s="34"/>
      <c r="AQ1587" s="34"/>
      <c r="AR1587" s="34"/>
      <c r="AS1587" s="47" t="str">
        <f t="shared" si="24"/>
        <v/>
      </c>
    </row>
    <row r="1588" spans="1:45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47" t="str">
        <f t="shared" si="24"/>
        <v/>
      </c>
    </row>
    <row r="1589" spans="1:45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47" t="str">
        <f t="shared" si="24"/>
        <v/>
      </c>
    </row>
    <row r="1590" spans="1:45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47" t="str">
        <f t="shared" si="24"/>
        <v/>
      </c>
    </row>
    <row r="1591" spans="1:45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47" t="str">
        <f t="shared" si="24"/>
        <v/>
      </c>
    </row>
    <row r="1592" spans="1:45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47" t="str">
        <f t="shared" si="24"/>
        <v/>
      </c>
    </row>
    <row r="1593" spans="1:45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47" t="str">
        <f t="shared" si="24"/>
        <v/>
      </c>
    </row>
    <row r="1594" spans="1:45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47" t="str">
        <f t="shared" si="24"/>
        <v/>
      </c>
    </row>
    <row r="1595" spans="1:45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47" t="str">
        <f t="shared" si="24"/>
        <v/>
      </c>
    </row>
    <row r="1596" spans="1:45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47" t="str">
        <f t="shared" si="24"/>
        <v/>
      </c>
    </row>
    <row r="1597" spans="1:45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47" t="str">
        <f t="shared" si="24"/>
        <v/>
      </c>
    </row>
    <row r="1598" spans="1:45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47" t="str">
        <f t="shared" si="24"/>
        <v/>
      </c>
    </row>
    <row r="1599" spans="1:45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47" t="str">
        <f t="shared" si="24"/>
        <v/>
      </c>
    </row>
    <row r="1600" spans="1:45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47" t="str">
        <f t="shared" si="24"/>
        <v/>
      </c>
    </row>
    <row r="1601" spans="1:45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  <c r="AJ1601" s="34"/>
      <c r="AK1601" s="34"/>
      <c r="AL1601" s="34"/>
      <c r="AM1601" s="34"/>
      <c r="AN1601" s="34"/>
      <c r="AO1601" s="34"/>
      <c r="AP1601" s="34"/>
      <c r="AQ1601" s="34"/>
      <c r="AR1601" s="34"/>
      <c r="AS1601" s="47" t="str">
        <f t="shared" si="24"/>
        <v/>
      </c>
    </row>
    <row r="1602" spans="1:45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  <c r="AJ1602" s="34"/>
      <c r="AK1602" s="34"/>
      <c r="AL1602" s="34"/>
      <c r="AM1602" s="34"/>
      <c r="AN1602" s="34"/>
      <c r="AO1602" s="34"/>
      <c r="AP1602" s="34"/>
      <c r="AQ1602" s="34"/>
      <c r="AR1602" s="34"/>
      <c r="AS1602" s="47" t="str">
        <f t="shared" si="24"/>
        <v/>
      </c>
    </row>
    <row r="1603" spans="1:45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  <c r="AJ1603" s="34"/>
      <c r="AK1603" s="34"/>
      <c r="AL1603" s="34"/>
      <c r="AM1603" s="34"/>
      <c r="AN1603" s="34"/>
      <c r="AO1603" s="34"/>
      <c r="AP1603" s="34"/>
      <c r="AQ1603" s="34"/>
      <c r="AR1603" s="34"/>
      <c r="AS1603" s="47" t="str">
        <f t="shared" si="24"/>
        <v/>
      </c>
    </row>
    <row r="1604" spans="1:45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  <c r="AJ1604" s="34"/>
      <c r="AK1604" s="34"/>
      <c r="AL1604" s="34"/>
      <c r="AM1604" s="34"/>
      <c r="AN1604" s="34"/>
      <c r="AO1604" s="34"/>
      <c r="AP1604" s="34"/>
      <c r="AQ1604" s="34"/>
      <c r="AR1604" s="34"/>
      <c r="AS1604" s="47" t="str">
        <f t="shared" ref="AS1604:AS1667" si="25">+LEFT(AN1604,1)</f>
        <v/>
      </c>
    </row>
    <row r="1605" spans="1:45">
      <c r="A1605" s="34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  <c r="AJ1605" s="34"/>
      <c r="AK1605" s="34"/>
      <c r="AL1605" s="34"/>
      <c r="AM1605" s="34"/>
      <c r="AN1605" s="34"/>
      <c r="AO1605" s="34"/>
      <c r="AP1605" s="34"/>
      <c r="AQ1605" s="34"/>
      <c r="AR1605" s="34"/>
      <c r="AS1605" s="47" t="str">
        <f t="shared" si="25"/>
        <v/>
      </c>
    </row>
    <row r="1606" spans="1:45">
      <c r="A1606" s="34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  <c r="AJ1606" s="34"/>
      <c r="AK1606" s="34"/>
      <c r="AL1606" s="34"/>
      <c r="AM1606" s="34"/>
      <c r="AN1606" s="34"/>
      <c r="AO1606" s="34"/>
      <c r="AP1606" s="34"/>
      <c r="AQ1606" s="34"/>
      <c r="AR1606" s="34"/>
      <c r="AS1606" s="47" t="str">
        <f t="shared" si="25"/>
        <v/>
      </c>
    </row>
    <row r="1607" spans="1:45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  <c r="AJ1607" s="34"/>
      <c r="AK1607" s="34"/>
      <c r="AL1607" s="34"/>
      <c r="AM1607" s="34"/>
      <c r="AN1607" s="34"/>
      <c r="AO1607" s="34"/>
      <c r="AP1607" s="34"/>
      <c r="AQ1607" s="34"/>
      <c r="AR1607" s="34"/>
      <c r="AS1607" s="47" t="str">
        <f t="shared" si="25"/>
        <v/>
      </c>
    </row>
    <row r="1608" spans="1:45">
      <c r="A1608" s="34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  <c r="AJ1608" s="34"/>
      <c r="AK1608" s="34"/>
      <c r="AL1608" s="34"/>
      <c r="AM1608" s="34"/>
      <c r="AN1608" s="34"/>
      <c r="AO1608" s="34"/>
      <c r="AP1608" s="34"/>
      <c r="AQ1608" s="34"/>
      <c r="AR1608" s="34"/>
      <c r="AS1608" s="47" t="str">
        <f t="shared" si="25"/>
        <v/>
      </c>
    </row>
    <row r="1609" spans="1:45">
      <c r="A1609" s="34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34"/>
      <c r="AP1609" s="34"/>
      <c r="AQ1609" s="34"/>
      <c r="AR1609" s="34"/>
      <c r="AS1609" s="47" t="str">
        <f t="shared" si="25"/>
        <v/>
      </c>
    </row>
    <row r="1610" spans="1:45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47" t="str">
        <f t="shared" si="25"/>
        <v/>
      </c>
    </row>
    <row r="1611" spans="1:45">
      <c r="A1611" s="34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47" t="str">
        <f t="shared" si="25"/>
        <v/>
      </c>
    </row>
    <row r="1612" spans="1:45">
      <c r="A1612" s="34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47" t="str">
        <f t="shared" si="25"/>
        <v/>
      </c>
    </row>
    <row r="1613" spans="1:45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47" t="str">
        <f t="shared" si="25"/>
        <v/>
      </c>
    </row>
    <row r="1614" spans="1:45">
      <c r="A1614" s="34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47" t="str">
        <f t="shared" si="25"/>
        <v/>
      </c>
    </row>
    <row r="1615" spans="1:45">
      <c r="A1615" s="34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  <c r="AJ1615" s="34"/>
      <c r="AK1615" s="34"/>
      <c r="AL1615" s="34"/>
      <c r="AM1615" s="34"/>
      <c r="AN1615" s="34"/>
      <c r="AO1615" s="34"/>
      <c r="AP1615" s="34"/>
      <c r="AQ1615" s="34"/>
      <c r="AR1615" s="34"/>
      <c r="AS1615" s="47" t="str">
        <f t="shared" si="25"/>
        <v/>
      </c>
    </row>
    <row r="1616" spans="1:45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  <c r="AJ1616" s="34"/>
      <c r="AK1616" s="34"/>
      <c r="AL1616" s="34"/>
      <c r="AM1616" s="34"/>
      <c r="AN1616" s="34"/>
      <c r="AO1616" s="34"/>
      <c r="AP1616" s="34"/>
      <c r="AQ1616" s="34"/>
      <c r="AR1616" s="34"/>
      <c r="AS1616" s="47" t="str">
        <f t="shared" si="25"/>
        <v/>
      </c>
    </row>
    <row r="1617" spans="1:45">
      <c r="A1617" s="34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  <c r="AJ1617" s="34"/>
      <c r="AK1617" s="34"/>
      <c r="AL1617" s="34"/>
      <c r="AM1617" s="34"/>
      <c r="AN1617" s="34"/>
      <c r="AO1617" s="34"/>
      <c r="AP1617" s="34"/>
      <c r="AQ1617" s="34"/>
      <c r="AR1617" s="34"/>
      <c r="AS1617" s="47" t="str">
        <f t="shared" si="25"/>
        <v/>
      </c>
    </row>
    <row r="1618" spans="1:45">
      <c r="A1618" s="34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4"/>
      <c r="AS1618" s="47" t="str">
        <f t="shared" si="25"/>
        <v/>
      </c>
    </row>
    <row r="1619" spans="1:45">
      <c r="A1619" s="34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4"/>
      <c r="AS1619" s="47" t="str">
        <f t="shared" si="25"/>
        <v/>
      </c>
    </row>
    <row r="1620" spans="1:45">
      <c r="A1620" s="34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47" t="str">
        <f t="shared" si="25"/>
        <v/>
      </c>
    </row>
    <row r="1621" spans="1:45">
      <c r="A1621" s="34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47" t="str">
        <f t="shared" si="25"/>
        <v/>
      </c>
    </row>
    <row r="1622" spans="1:45">
      <c r="A1622" s="34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47" t="str">
        <f t="shared" si="25"/>
        <v/>
      </c>
    </row>
    <row r="1623" spans="1:45">
      <c r="A1623" s="34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47" t="str">
        <f t="shared" si="25"/>
        <v/>
      </c>
    </row>
    <row r="1624" spans="1:45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47" t="str">
        <f t="shared" si="25"/>
        <v/>
      </c>
    </row>
    <row r="1625" spans="1:45">
      <c r="A1625" s="34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  <c r="AJ1625" s="34"/>
      <c r="AK1625" s="34"/>
      <c r="AL1625" s="34"/>
      <c r="AM1625" s="34"/>
      <c r="AN1625" s="34"/>
      <c r="AO1625" s="34"/>
      <c r="AP1625" s="34"/>
      <c r="AQ1625" s="34"/>
      <c r="AR1625" s="34"/>
      <c r="AS1625" s="47" t="str">
        <f t="shared" si="25"/>
        <v/>
      </c>
    </row>
    <row r="1626" spans="1:45">
      <c r="A1626" s="34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  <c r="AJ1626" s="34"/>
      <c r="AK1626" s="34"/>
      <c r="AL1626" s="34"/>
      <c r="AM1626" s="34"/>
      <c r="AN1626" s="34"/>
      <c r="AO1626" s="34"/>
      <c r="AP1626" s="34"/>
      <c r="AQ1626" s="34"/>
      <c r="AR1626" s="34"/>
      <c r="AS1626" s="47" t="str">
        <f t="shared" si="25"/>
        <v/>
      </c>
    </row>
    <row r="1627" spans="1:45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34"/>
      <c r="AP1627" s="34"/>
      <c r="AQ1627" s="34"/>
      <c r="AR1627" s="34"/>
      <c r="AS1627" s="47" t="str">
        <f t="shared" si="25"/>
        <v/>
      </c>
    </row>
    <row r="1628" spans="1:45">
      <c r="A1628" s="34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34"/>
      <c r="AP1628" s="34"/>
      <c r="AQ1628" s="34"/>
      <c r="AR1628" s="34"/>
      <c r="AS1628" s="47" t="str">
        <f t="shared" si="25"/>
        <v/>
      </c>
    </row>
    <row r="1629" spans="1:45">
      <c r="A1629" s="34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34"/>
      <c r="AP1629" s="34"/>
      <c r="AQ1629" s="34"/>
      <c r="AR1629" s="34"/>
      <c r="AS1629" s="47" t="str">
        <f t="shared" si="25"/>
        <v/>
      </c>
    </row>
    <row r="1630" spans="1:45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34"/>
      <c r="AP1630" s="34"/>
      <c r="AQ1630" s="34"/>
      <c r="AR1630" s="34"/>
      <c r="AS1630" s="47" t="str">
        <f t="shared" si="25"/>
        <v/>
      </c>
    </row>
    <row r="1631" spans="1:45">
      <c r="A1631" s="34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  <c r="AL1631" s="34"/>
      <c r="AM1631" s="34"/>
      <c r="AN1631" s="34"/>
      <c r="AO1631" s="34"/>
      <c r="AP1631" s="34"/>
      <c r="AQ1631" s="34"/>
      <c r="AR1631" s="34"/>
      <c r="AS1631" s="47" t="str">
        <f t="shared" si="25"/>
        <v/>
      </c>
    </row>
    <row r="1632" spans="1:45">
      <c r="A1632" s="34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  <c r="AL1632" s="34"/>
      <c r="AM1632" s="34"/>
      <c r="AN1632" s="34"/>
      <c r="AO1632" s="34"/>
      <c r="AP1632" s="34"/>
      <c r="AQ1632" s="34"/>
      <c r="AR1632" s="34"/>
      <c r="AS1632" s="47" t="str">
        <f t="shared" si="25"/>
        <v/>
      </c>
    </row>
    <row r="1633" spans="1:45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34"/>
      <c r="AP1633" s="34"/>
      <c r="AQ1633" s="34"/>
      <c r="AR1633" s="34"/>
      <c r="AS1633" s="47" t="str">
        <f t="shared" si="25"/>
        <v/>
      </c>
    </row>
    <row r="1634" spans="1:45">
      <c r="A1634" s="34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  <c r="AL1634" s="34"/>
      <c r="AM1634" s="34"/>
      <c r="AN1634" s="34"/>
      <c r="AO1634" s="34"/>
      <c r="AP1634" s="34"/>
      <c r="AQ1634" s="34"/>
      <c r="AR1634" s="34"/>
      <c r="AS1634" s="47" t="str">
        <f t="shared" si="25"/>
        <v/>
      </c>
    </row>
    <row r="1635" spans="1:45">
      <c r="A1635" s="34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  <c r="AJ1635" s="34"/>
      <c r="AK1635" s="34"/>
      <c r="AL1635" s="34"/>
      <c r="AM1635" s="34"/>
      <c r="AN1635" s="34"/>
      <c r="AO1635" s="34"/>
      <c r="AP1635" s="34"/>
      <c r="AQ1635" s="34"/>
      <c r="AR1635" s="34"/>
      <c r="AS1635" s="47" t="str">
        <f t="shared" si="25"/>
        <v/>
      </c>
    </row>
    <row r="1636" spans="1:45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  <c r="AL1636" s="34"/>
      <c r="AM1636" s="34"/>
      <c r="AN1636" s="34"/>
      <c r="AO1636" s="34"/>
      <c r="AP1636" s="34"/>
      <c r="AQ1636" s="34"/>
      <c r="AR1636" s="34"/>
      <c r="AS1636" s="47" t="str">
        <f t="shared" si="25"/>
        <v/>
      </c>
    </row>
    <row r="1637" spans="1:45">
      <c r="A1637" s="34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  <c r="AL1637" s="34"/>
      <c r="AM1637" s="34"/>
      <c r="AN1637" s="34"/>
      <c r="AO1637" s="34"/>
      <c r="AP1637" s="34"/>
      <c r="AQ1637" s="34"/>
      <c r="AR1637" s="34"/>
      <c r="AS1637" s="47" t="str">
        <f t="shared" si="25"/>
        <v/>
      </c>
    </row>
    <row r="1638" spans="1:45">
      <c r="A1638" s="34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  <c r="AL1638" s="34"/>
      <c r="AM1638" s="34"/>
      <c r="AN1638" s="34"/>
      <c r="AO1638" s="34"/>
      <c r="AP1638" s="34"/>
      <c r="AQ1638" s="34"/>
      <c r="AR1638" s="34"/>
      <c r="AS1638" s="47" t="str">
        <f t="shared" si="25"/>
        <v/>
      </c>
    </row>
    <row r="1639" spans="1:45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  <c r="AL1639" s="34"/>
      <c r="AM1639" s="34"/>
      <c r="AN1639" s="34"/>
      <c r="AO1639" s="34"/>
      <c r="AP1639" s="34"/>
      <c r="AQ1639" s="34"/>
      <c r="AR1639" s="34"/>
      <c r="AS1639" s="47" t="str">
        <f t="shared" si="25"/>
        <v/>
      </c>
    </row>
    <row r="1640" spans="1:45">
      <c r="A1640" s="34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  <c r="AL1640" s="34"/>
      <c r="AM1640" s="34"/>
      <c r="AN1640" s="34"/>
      <c r="AO1640" s="34"/>
      <c r="AP1640" s="34"/>
      <c r="AQ1640" s="34"/>
      <c r="AR1640" s="34"/>
      <c r="AS1640" s="47" t="str">
        <f t="shared" si="25"/>
        <v/>
      </c>
    </row>
    <row r="1641" spans="1:45">
      <c r="A1641" s="34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  <c r="AL1641" s="34"/>
      <c r="AM1641" s="34"/>
      <c r="AN1641" s="34"/>
      <c r="AO1641" s="34"/>
      <c r="AP1641" s="34"/>
      <c r="AQ1641" s="34"/>
      <c r="AR1641" s="34"/>
      <c r="AS1641" s="47" t="str">
        <f t="shared" si="25"/>
        <v/>
      </c>
    </row>
    <row r="1642" spans="1:45">
      <c r="A1642" s="34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  <c r="AL1642" s="34"/>
      <c r="AM1642" s="34"/>
      <c r="AN1642" s="34"/>
      <c r="AO1642" s="34"/>
      <c r="AP1642" s="34"/>
      <c r="AQ1642" s="34"/>
      <c r="AR1642" s="34"/>
      <c r="AS1642" s="47" t="str">
        <f t="shared" si="25"/>
        <v/>
      </c>
    </row>
    <row r="1643" spans="1:45">
      <c r="A1643" s="34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  <c r="AL1643" s="34"/>
      <c r="AM1643" s="34"/>
      <c r="AN1643" s="34"/>
      <c r="AO1643" s="34"/>
      <c r="AP1643" s="34"/>
      <c r="AQ1643" s="34"/>
      <c r="AR1643" s="34"/>
      <c r="AS1643" s="47" t="str">
        <f t="shared" si="25"/>
        <v/>
      </c>
    </row>
    <row r="1644" spans="1:45">
      <c r="A1644" s="34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  <c r="AJ1644" s="34"/>
      <c r="AK1644" s="34"/>
      <c r="AL1644" s="34"/>
      <c r="AM1644" s="34"/>
      <c r="AN1644" s="34"/>
      <c r="AO1644" s="34"/>
      <c r="AP1644" s="34"/>
      <c r="AQ1644" s="34"/>
      <c r="AR1644" s="34"/>
      <c r="AS1644" s="47" t="str">
        <f t="shared" si="25"/>
        <v/>
      </c>
    </row>
    <row r="1645" spans="1:45">
      <c r="A1645" s="34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  <c r="AJ1645" s="34"/>
      <c r="AK1645" s="34"/>
      <c r="AL1645" s="34"/>
      <c r="AM1645" s="34"/>
      <c r="AN1645" s="34"/>
      <c r="AO1645" s="34"/>
      <c r="AP1645" s="34"/>
      <c r="AQ1645" s="34"/>
      <c r="AR1645" s="34"/>
      <c r="AS1645" s="47" t="str">
        <f t="shared" si="25"/>
        <v/>
      </c>
    </row>
    <row r="1646" spans="1:45">
      <c r="A1646" s="34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  <c r="AJ1646" s="34"/>
      <c r="AK1646" s="34"/>
      <c r="AL1646" s="34"/>
      <c r="AM1646" s="34"/>
      <c r="AN1646" s="34"/>
      <c r="AO1646" s="34"/>
      <c r="AP1646" s="34"/>
      <c r="AQ1646" s="34"/>
      <c r="AR1646" s="34"/>
      <c r="AS1646" s="47" t="str">
        <f t="shared" si="25"/>
        <v/>
      </c>
    </row>
    <row r="1647" spans="1:45">
      <c r="A1647" s="34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  <c r="AJ1647" s="34"/>
      <c r="AK1647" s="34"/>
      <c r="AL1647" s="34"/>
      <c r="AM1647" s="34"/>
      <c r="AN1647" s="34"/>
      <c r="AO1647" s="34"/>
      <c r="AP1647" s="34"/>
      <c r="AQ1647" s="34"/>
      <c r="AR1647" s="34"/>
      <c r="AS1647" s="47" t="str">
        <f t="shared" si="25"/>
        <v/>
      </c>
    </row>
    <row r="1648" spans="1:45">
      <c r="A1648" s="34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  <c r="AJ1648" s="34"/>
      <c r="AK1648" s="34"/>
      <c r="AL1648" s="34"/>
      <c r="AM1648" s="34"/>
      <c r="AN1648" s="34"/>
      <c r="AO1648" s="34"/>
      <c r="AP1648" s="34"/>
      <c r="AQ1648" s="34"/>
      <c r="AR1648" s="34"/>
      <c r="AS1648" s="47" t="str">
        <f t="shared" si="25"/>
        <v/>
      </c>
    </row>
    <row r="1649" spans="1:45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  <c r="AJ1649" s="34"/>
      <c r="AK1649" s="34"/>
      <c r="AL1649" s="34"/>
      <c r="AM1649" s="34"/>
      <c r="AN1649" s="34"/>
      <c r="AO1649" s="34"/>
      <c r="AP1649" s="34"/>
      <c r="AQ1649" s="34"/>
      <c r="AR1649" s="34"/>
      <c r="AS1649" s="47" t="str">
        <f t="shared" si="25"/>
        <v/>
      </c>
    </row>
    <row r="1650" spans="1:45">
      <c r="A1650" s="34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  <c r="AJ1650" s="34"/>
      <c r="AK1650" s="34"/>
      <c r="AL1650" s="34"/>
      <c r="AM1650" s="34"/>
      <c r="AN1650" s="34"/>
      <c r="AO1650" s="34"/>
      <c r="AP1650" s="34"/>
      <c r="AQ1650" s="34"/>
      <c r="AR1650" s="34"/>
      <c r="AS1650" s="47" t="str">
        <f t="shared" si="25"/>
        <v/>
      </c>
    </row>
    <row r="1651" spans="1:45">
      <c r="A1651" s="34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  <c r="AJ1651" s="34"/>
      <c r="AK1651" s="34"/>
      <c r="AL1651" s="34"/>
      <c r="AM1651" s="34"/>
      <c r="AN1651" s="34"/>
      <c r="AO1651" s="34"/>
      <c r="AP1651" s="34"/>
      <c r="AQ1651" s="34"/>
      <c r="AR1651" s="34"/>
      <c r="AS1651" s="47" t="str">
        <f t="shared" si="25"/>
        <v/>
      </c>
    </row>
    <row r="1652" spans="1:45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  <c r="AJ1652" s="34"/>
      <c r="AK1652" s="34"/>
      <c r="AL1652" s="34"/>
      <c r="AM1652" s="34"/>
      <c r="AN1652" s="34"/>
      <c r="AO1652" s="34"/>
      <c r="AP1652" s="34"/>
      <c r="AQ1652" s="34"/>
      <c r="AR1652" s="34"/>
      <c r="AS1652" s="47" t="str">
        <f t="shared" si="25"/>
        <v/>
      </c>
    </row>
    <row r="1653" spans="1:45">
      <c r="A1653" s="34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  <c r="AJ1653" s="34"/>
      <c r="AK1653" s="34"/>
      <c r="AL1653" s="34"/>
      <c r="AM1653" s="34"/>
      <c r="AN1653" s="34"/>
      <c r="AO1653" s="34"/>
      <c r="AP1653" s="34"/>
      <c r="AQ1653" s="34"/>
      <c r="AR1653" s="34"/>
      <c r="AS1653" s="47" t="str">
        <f t="shared" si="25"/>
        <v/>
      </c>
    </row>
    <row r="1654" spans="1:45">
      <c r="A1654" s="34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  <c r="AJ1654" s="34"/>
      <c r="AK1654" s="34"/>
      <c r="AL1654" s="34"/>
      <c r="AM1654" s="34"/>
      <c r="AN1654" s="34"/>
      <c r="AO1654" s="34"/>
      <c r="AP1654" s="34"/>
      <c r="AQ1654" s="34"/>
      <c r="AR1654" s="34"/>
      <c r="AS1654" s="47" t="str">
        <f t="shared" si="25"/>
        <v/>
      </c>
    </row>
    <row r="1655" spans="1:45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  <c r="AJ1655" s="34"/>
      <c r="AK1655" s="34"/>
      <c r="AL1655" s="34"/>
      <c r="AM1655" s="34"/>
      <c r="AN1655" s="34"/>
      <c r="AO1655" s="34"/>
      <c r="AP1655" s="34"/>
      <c r="AQ1655" s="34"/>
      <c r="AR1655" s="34"/>
      <c r="AS1655" s="47" t="str">
        <f t="shared" si="25"/>
        <v/>
      </c>
    </row>
    <row r="1656" spans="1:45">
      <c r="A1656" s="34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  <c r="AJ1656" s="34"/>
      <c r="AK1656" s="34"/>
      <c r="AL1656" s="34"/>
      <c r="AM1656" s="34"/>
      <c r="AN1656" s="34"/>
      <c r="AO1656" s="34"/>
      <c r="AP1656" s="34"/>
      <c r="AQ1656" s="34"/>
      <c r="AR1656" s="34"/>
      <c r="AS1656" s="47" t="str">
        <f t="shared" si="25"/>
        <v/>
      </c>
    </row>
    <row r="1657" spans="1:45">
      <c r="A1657" s="34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  <c r="AJ1657" s="34"/>
      <c r="AK1657" s="34"/>
      <c r="AL1657" s="34"/>
      <c r="AM1657" s="34"/>
      <c r="AN1657" s="34"/>
      <c r="AO1657" s="34"/>
      <c r="AP1657" s="34"/>
      <c r="AQ1657" s="34"/>
      <c r="AR1657" s="34"/>
      <c r="AS1657" s="47" t="str">
        <f t="shared" si="25"/>
        <v/>
      </c>
    </row>
    <row r="1658" spans="1:45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  <c r="AJ1658" s="34"/>
      <c r="AK1658" s="34"/>
      <c r="AL1658" s="34"/>
      <c r="AM1658" s="34"/>
      <c r="AN1658" s="34"/>
      <c r="AO1658" s="34"/>
      <c r="AP1658" s="34"/>
      <c r="AQ1658" s="34"/>
      <c r="AR1658" s="34"/>
      <c r="AS1658" s="47" t="str">
        <f t="shared" si="25"/>
        <v/>
      </c>
    </row>
    <row r="1659" spans="1:45">
      <c r="A1659" s="34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  <c r="AJ1659" s="34"/>
      <c r="AK1659" s="34"/>
      <c r="AL1659" s="34"/>
      <c r="AM1659" s="34"/>
      <c r="AN1659" s="34"/>
      <c r="AO1659" s="34"/>
      <c r="AP1659" s="34"/>
      <c r="AQ1659" s="34"/>
      <c r="AR1659" s="34"/>
      <c r="AS1659" s="47" t="str">
        <f t="shared" si="25"/>
        <v/>
      </c>
    </row>
    <row r="1660" spans="1:45">
      <c r="A1660" s="34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  <c r="AJ1660" s="34"/>
      <c r="AK1660" s="34"/>
      <c r="AL1660" s="34"/>
      <c r="AM1660" s="34"/>
      <c r="AN1660" s="34"/>
      <c r="AO1660" s="34"/>
      <c r="AP1660" s="34"/>
      <c r="AQ1660" s="34"/>
      <c r="AR1660" s="34"/>
      <c r="AS1660" s="47" t="str">
        <f t="shared" si="25"/>
        <v/>
      </c>
    </row>
    <row r="1661" spans="1:45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  <c r="AJ1661" s="34"/>
      <c r="AK1661" s="34"/>
      <c r="AL1661" s="34"/>
      <c r="AM1661" s="34"/>
      <c r="AN1661" s="34"/>
      <c r="AO1661" s="34"/>
      <c r="AP1661" s="34"/>
      <c r="AQ1661" s="34"/>
      <c r="AR1661" s="34"/>
      <c r="AS1661" s="47" t="str">
        <f t="shared" si="25"/>
        <v/>
      </c>
    </row>
    <row r="1662" spans="1:45">
      <c r="A1662" s="34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  <c r="AJ1662" s="34"/>
      <c r="AK1662" s="34"/>
      <c r="AL1662" s="34"/>
      <c r="AM1662" s="34"/>
      <c r="AN1662" s="34"/>
      <c r="AO1662" s="34"/>
      <c r="AP1662" s="34"/>
      <c r="AQ1662" s="34"/>
      <c r="AR1662" s="34"/>
      <c r="AS1662" s="47" t="str">
        <f t="shared" si="25"/>
        <v/>
      </c>
    </row>
    <row r="1663" spans="1:45">
      <c r="A1663" s="34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  <c r="AJ1663" s="34"/>
      <c r="AK1663" s="34"/>
      <c r="AL1663" s="34"/>
      <c r="AM1663" s="34"/>
      <c r="AN1663" s="34"/>
      <c r="AO1663" s="34"/>
      <c r="AP1663" s="34"/>
      <c r="AQ1663" s="34"/>
      <c r="AR1663" s="34"/>
      <c r="AS1663" s="47" t="str">
        <f t="shared" si="25"/>
        <v/>
      </c>
    </row>
    <row r="1664" spans="1:45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  <c r="AJ1664" s="34"/>
      <c r="AK1664" s="34"/>
      <c r="AL1664" s="34"/>
      <c r="AM1664" s="34"/>
      <c r="AN1664" s="34"/>
      <c r="AO1664" s="34"/>
      <c r="AP1664" s="34"/>
      <c r="AQ1664" s="34"/>
      <c r="AR1664" s="34"/>
      <c r="AS1664" s="47" t="str">
        <f t="shared" si="25"/>
        <v/>
      </c>
    </row>
    <row r="1665" spans="1:45">
      <c r="A1665" s="34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  <c r="AJ1665" s="34"/>
      <c r="AK1665" s="34"/>
      <c r="AL1665" s="34"/>
      <c r="AM1665" s="34"/>
      <c r="AN1665" s="34"/>
      <c r="AO1665" s="34"/>
      <c r="AP1665" s="34"/>
      <c r="AQ1665" s="34"/>
      <c r="AR1665" s="34"/>
      <c r="AS1665" s="47" t="str">
        <f t="shared" si="25"/>
        <v/>
      </c>
    </row>
    <row r="1666" spans="1:45">
      <c r="A1666" s="34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  <c r="AJ1666" s="34"/>
      <c r="AK1666" s="34"/>
      <c r="AL1666" s="34"/>
      <c r="AM1666" s="34"/>
      <c r="AN1666" s="34"/>
      <c r="AO1666" s="34"/>
      <c r="AP1666" s="34"/>
      <c r="AQ1666" s="34"/>
      <c r="AR1666" s="34"/>
      <c r="AS1666" s="47" t="str">
        <f t="shared" si="25"/>
        <v/>
      </c>
    </row>
    <row r="1667" spans="1:45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4"/>
      <c r="AS1667" s="47" t="str">
        <f t="shared" si="25"/>
        <v/>
      </c>
    </row>
    <row r="1668" spans="1:45">
      <c r="A1668" s="34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4"/>
      <c r="AS1668" s="47" t="str">
        <f t="shared" ref="AS1668:AS1731" si="26">+LEFT(AN1668,1)</f>
        <v/>
      </c>
    </row>
    <row r="1669" spans="1:45">
      <c r="A1669" s="34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34"/>
      <c r="AS1669" s="47" t="str">
        <f t="shared" si="26"/>
        <v/>
      </c>
    </row>
    <row r="1670" spans="1:45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34"/>
      <c r="AS1670" s="47" t="str">
        <f t="shared" si="26"/>
        <v/>
      </c>
    </row>
    <row r="1671" spans="1:45">
      <c r="A1671" s="34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34"/>
      <c r="AP1671" s="34"/>
      <c r="AQ1671" s="34"/>
      <c r="AR1671" s="34"/>
      <c r="AS1671" s="47" t="str">
        <f t="shared" si="26"/>
        <v/>
      </c>
    </row>
    <row r="1672" spans="1:45">
      <c r="A1672" s="34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  <c r="AL1672" s="34"/>
      <c r="AM1672" s="34"/>
      <c r="AN1672" s="34"/>
      <c r="AO1672" s="34"/>
      <c r="AP1672" s="34"/>
      <c r="AQ1672" s="34"/>
      <c r="AR1672" s="34"/>
      <c r="AS1672" s="47" t="str">
        <f t="shared" si="26"/>
        <v/>
      </c>
    </row>
    <row r="1673" spans="1:45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  <c r="AL1673" s="34"/>
      <c r="AM1673" s="34"/>
      <c r="AN1673" s="34"/>
      <c r="AO1673" s="34"/>
      <c r="AP1673" s="34"/>
      <c r="AQ1673" s="34"/>
      <c r="AR1673" s="34"/>
      <c r="AS1673" s="47" t="str">
        <f t="shared" si="26"/>
        <v/>
      </c>
    </row>
    <row r="1674" spans="1:45">
      <c r="A1674" s="34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  <c r="AL1674" s="34"/>
      <c r="AM1674" s="34"/>
      <c r="AN1674" s="34"/>
      <c r="AO1674" s="34"/>
      <c r="AP1674" s="34"/>
      <c r="AQ1674" s="34"/>
      <c r="AR1674" s="34"/>
      <c r="AS1674" s="47" t="str">
        <f t="shared" si="26"/>
        <v/>
      </c>
    </row>
    <row r="1675" spans="1:45">
      <c r="A1675" s="34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34"/>
      <c r="AP1675" s="34"/>
      <c r="AQ1675" s="34"/>
      <c r="AR1675" s="34"/>
      <c r="AS1675" s="47" t="str">
        <f t="shared" si="26"/>
        <v/>
      </c>
    </row>
    <row r="1676" spans="1:45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  <c r="AL1676" s="34"/>
      <c r="AM1676" s="34"/>
      <c r="AN1676" s="34"/>
      <c r="AO1676" s="34"/>
      <c r="AP1676" s="34"/>
      <c r="AQ1676" s="34"/>
      <c r="AR1676" s="34"/>
      <c r="AS1676" s="47" t="str">
        <f t="shared" si="26"/>
        <v/>
      </c>
    </row>
    <row r="1677" spans="1:45">
      <c r="A1677" s="34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  <c r="AL1677" s="34"/>
      <c r="AM1677" s="34"/>
      <c r="AN1677" s="34"/>
      <c r="AO1677" s="34"/>
      <c r="AP1677" s="34"/>
      <c r="AQ1677" s="34"/>
      <c r="AR1677" s="34"/>
      <c r="AS1677" s="47" t="str">
        <f t="shared" si="26"/>
        <v/>
      </c>
    </row>
    <row r="1678" spans="1:45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  <c r="AL1678" s="34"/>
      <c r="AM1678" s="34"/>
      <c r="AN1678" s="34"/>
      <c r="AO1678" s="34"/>
      <c r="AP1678" s="34"/>
      <c r="AQ1678" s="34"/>
      <c r="AR1678" s="34"/>
      <c r="AS1678" s="47" t="str">
        <f t="shared" si="26"/>
        <v/>
      </c>
    </row>
    <row r="1679" spans="1:45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  <c r="AL1679" s="34"/>
      <c r="AM1679" s="34"/>
      <c r="AN1679" s="34"/>
      <c r="AO1679" s="34"/>
      <c r="AP1679" s="34"/>
      <c r="AQ1679" s="34"/>
      <c r="AR1679" s="34"/>
      <c r="AS1679" s="47" t="str">
        <f t="shared" si="26"/>
        <v/>
      </c>
    </row>
    <row r="1680" spans="1:45">
      <c r="A1680" s="34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34"/>
      <c r="AP1680" s="34"/>
      <c r="AQ1680" s="34"/>
      <c r="AR1680" s="34"/>
      <c r="AS1680" s="47" t="str">
        <f t="shared" si="26"/>
        <v/>
      </c>
    </row>
    <row r="1681" spans="1:45">
      <c r="A1681" s="34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  <c r="AL1681" s="34"/>
      <c r="AM1681" s="34"/>
      <c r="AN1681" s="34"/>
      <c r="AO1681" s="34"/>
      <c r="AP1681" s="34"/>
      <c r="AQ1681" s="34"/>
      <c r="AR1681" s="34"/>
      <c r="AS1681" s="47" t="str">
        <f t="shared" si="26"/>
        <v/>
      </c>
    </row>
    <row r="1682" spans="1:45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  <c r="AL1682" s="34"/>
      <c r="AM1682" s="34"/>
      <c r="AN1682" s="34"/>
      <c r="AO1682" s="34"/>
      <c r="AP1682" s="34"/>
      <c r="AQ1682" s="34"/>
      <c r="AR1682" s="34"/>
      <c r="AS1682" s="47" t="str">
        <f t="shared" si="26"/>
        <v/>
      </c>
    </row>
    <row r="1683" spans="1:45">
      <c r="A1683" s="34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34"/>
      <c r="AP1683" s="34"/>
      <c r="AQ1683" s="34"/>
      <c r="AR1683" s="34"/>
      <c r="AS1683" s="47" t="str">
        <f t="shared" si="26"/>
        <v/>
      </c>
    </row>
    <row r="1684" spans="1:45">
      <c r="A1684" s="34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34"/>
      <c r="AP1684" s="34"/>
      <c r="AQ1684" s="34"/>
      <c r="AR1684" s="34"/>
      <c r="AS1684" s="47" t="str">
        <f t="shared" si="26"/>
        <v/>
      </c>
    </row>
    <row r="1685" spans="1:45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34"/>
      <c r="AP1685" s="34"/>
      <c r="AQ1685" s="34"/>
      <c r="AR1685" s="34"/>
      <c r="AS1685" s="47" t="str">
        <f t="shared" si="26"/>
        <v/>
      </c>
    </row>
    <row r="1686" spans="1:45">
      <c r="A1686" s="34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34"/>
      <c r="AP1686" s="34"/>
      <c r="AQ1686" s="34"/>
      <c r="AR1686" s="34"/>
      <c r="AS1686" s="47" t="str">
        <f t="shared" si="26"/>
        <v/>
      </c>
    </row>
    <row r="1687" spans="1:45">
      <c r="A1687" s="34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34"/>
      <c r="AP1687" s="34"/>
      <c r="AQ1687" s="34"/>
      <c r="AR1687" s="34"/>
      <c r="AS1687" s="47" t="str">
        <f t="shared" si="26"/>
        <v/>
      </c>
    </row>
    <row r="1688" spans="1:45">
      <c r="A1688" s="34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34"/>
      <c r="AP1688" s="34"/>
      <c r="AQ1688" s="34"/>
      <c r="AR1688" s="34"/>
      <c r="AS1688" s="47" t="str">
        <f t="shared" si="26"/>
        <v/>
      </c>
    </row>
    <row r="1689" spans="1:45">
      <c r="A1689" s="34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34"/>
      <c r="AP1689" s="34"/>
      <c r="AQ1689" s="34"/>
      <c r="AR1689" s="34"/>
      <c r="AS1689" s="47" t="str">
        <f t="shared" si="26"/>
        <v/>
      </c>
    </row>
    <row r="1690" spans="1:45">
      <c r="A1690" s="34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34"/>
      <c r="AP1690" s="34"/>
      <c r="AQ1690" s="34"/>
      <c r="AR1690" s="34"/>
      <c r="AS1690" s="47" t="str">
        <f t="shared" si="26"/>
        <v/>
      </c>
    </row>
    <row r="1691" spans="1:45">
      <c r="A1691" s="34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34"/>
      <c r="AP1691" s="34"/>
      <c r="AQ1691" s="34"/>
      <c r="AR1691" s="34"/>
      <c r="AS1691" s="47" t="str">
        <f t="shared" si="26"/>
        <v/>
      </c>
    </row>
    <row r="1692" spans="1:45">
      <c r="A1692" s="34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34"/>
      <c r="AP1692" s="34"/>
      <c r="AQ1692" s="34"/>
      <c r="AR1692" s="34"/>
      <c r="AS1692" s="47" t="str">
        <f t="shared" si="26"/>
        <v/>
      </c>
    </row>
    <row r="1693" spans="1:45">
      <c r="A1693" s="34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34"/>
      <c r="AP1693" s="34"/>
      <c r="AQ1693" s="34"/>
      <c r="AR1693" s="34"/>
      <c r="AS1693" s="47" t="str">
        <f t="shared" si="26"/>
        <v/>
      </c>
    </row>
    <row r="1694" spans="1:45">
      <c r="A1694" s="34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  <c r="AL1694" s="34"/>
      <c r="AM1694" s="34"/>
      <c r="AN1694" s="34"/>
      <c r="AO1694" s="34"/>
      <c r="AP1694" s="34"/>
      <c r="AQ1694" s="34"/>
      <c r="AR1694" s="34"/>
      <c r="AS1694" s="47" t="str">
        <f t="shared" si="26"/>
        <v/>
      </c>
    </row>
    <row r="1695" spans="1:45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  <c r="AJ1695" s="34"/>
      <c r="AK1695" s="34"/>
      <c r="AL1695" s="34"/>
      <c r="AM1695" s="34"/>
      <c r="AN1695" s="34"/>
      <c r="AO1695" s="34"/>
      <c r="AP1695" s="34"/>
      <c r="AQ1695" s="34"/>
      <c r="AR1695" s="34"/>
      <c r="AS1695" s="47" t="str">
        <f t="shared" si="26"/>
        <v/>
      </c>
    </row>
    <row r="1696" spans="1:45">
      <c r="A1696" s="34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  <c r="AL1696" s="34"/>
      <c r="AM1696" s="34"/>
      <c r="AN1696" s="34"/>
      <c r="AO1696" s="34"/>
      <c r="AP1696" s="34"/>
      <c r="AQ1696" s="34"/>
      <c r="AR1696" s="34"/>
      <c r="AS1696" s="47" t="str">
        <f t="shared" si="26"/>
        <v/>
      </c>
    </row>
    <row r="1697" spans="1:45">
      <c r="A1697" s="34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  <c r="AJ1697" s="34"/>
      <c r="AK1697" s="34"/>
      <c r="AL1697" s="34"/>
      <c r="AM1697" s="34"/>
      <c r="AN1697" s="34"/>
      <c r="AO1697" s="34"/>
      <c r="AP1697" s="34"/>
      <c r="AQ1697" s="34"/>
      <c r="AR1697" s="34"/>
      <c r="AS1697" s="47" t="str">
        <f t="shared" si="26"/>
        <v/>
      </c>
    </row>
    <row r="1698" spans="1:45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  <c r="AL1698" s="34"/>
      <c r="AM1698" s="34"/>
      <c r="AN1698" s="34"/>
      <c r="AO1698" s="34"/>
      <c r="AP1698" s="34"/>
      <c r="AQ1698" s="34"/>
      <c r="AR1698" s="34"/>
      <c r="AS1698" s="47" t="str">
        <f t="shared" si="26"/>
        <v/>
      </c>
    </row>
    <row r="1699" spans="1:45">
      <c r="A1699" s="34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  <c r="AJ1699" s="34"/>
      <c r="AK1699" s="34"/>
      <c r="AL1699" s="34"/>
      <c r="AM1699" s="34"/>
      <c r="AN1699" s="34"/>
      <c r="AO1699" s="34"/>
      <c r="AP1699" s="34"/>
      <c r="AQ1699" s="34"/>
      <c r="AR1699" s="34"/>
      <c r="AS1699" s="47" t="str">
        <f t="shared" si="26"/>
        <v/>
      </c>
    </row>
    <row r="1700" spans="1:45">
      <c r="A1700" s="34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  <c r="AJ1700" s="34"/>
      <c r="AK1700" s="34"/>
      <c r="AL1700" s="34"/>
      <c r="AM1700" s="34"/>
      <c r="AN1700" s="34"/>
      <c r="AO1700" s="34"/>
      <c r="AP1700" s="34"/>
      <c r="AQ1700" s="34"/>
      <c r="AR1700" s="34"/>
      <c r="AS1700" s="47" t="str">
        <f t="shared" si="26"/>
        <v/>
      </c>
    </row>
    <row r="1701" spans="1:45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  <c r="AJ1701" s="34"/>
      <c r="AK1701" s="34"/>
      <c r="AL1701" s="34"/>
      <c r="AM1701" s="34"/>
      <c r="AN1701" s="34"/>
      <c r="AO1701" s="34"/>
      <c r="AP1701" s="34"/>
      <c r="AQ1701" s="34"/>
      <c r="AR1701" s="34"/>
      <c r="AS1701" s="47" t="str">
        <f t="shared" si="26"/>
        <v/>
      </c>
    </row>
    <row r="1702" spans="1:45">
      <c r="A1702" s="34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  <c r="AJ1702" s="34"/>
      <c r="AK1702" s="34"/>
      <c r="AL1702" s="34"/>
      <c r="AM1702" s="34"/>
      <c r="AN1702" s="34"/>
      <c r="AO1702" s="34"/>
      <c r="AP1702" s="34"/>
      <c r="AQ1702" s="34"/>
      <c r="AR1702" s="34"/>
      <c r="AS1702" s="47" t="str">
        <f t="shared" si="26"/>
        <v/>
      </c>
    </row>
    <row r="1703" spans="1:45">
      <c r="A1703" s="34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  <c r="AJ1703" s="34"/>
      <c r="AK1703" s="34"/>
      <c r="AL1703" s="34"/>
      <c r="AM1703" s="34"/>
      <c r="AN1703" s="34"/>
      <c r="AO1703" s="34"/>
      <c r="AP1703" s="34"/>
      <c r="AQ1703" s="34"/>
      <c r="AR1703" s="34"/>
      <c r="AS1703" s="47" t="str">
        <f t="shared" si="26"/>
        <v/>
      </c>
    </row>
    <row r="1704" spans="1:45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  <c r="AJ1704" s="34"/>
      <c r="AK1704" s="34"/>
      <c r="AL1704" s="34"/>
      <c r="AM1704" s="34"/>
      <c r="AN1704" s="34"/>
      <c r="AO1704" s="34"/>
      <c r="AP1704" s="34"/>
      <c r="AQ1704" s="34"/>
      <c r="AR1704" s="34"/>
      <c r="AS1704" s="47" t="str">
        <f t="shared" si="26"/>
        <v/>
      </c>
    </row>
    <row r="1705" spans="1:45">
      <c r="A1705" s="34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  <c r="AJ1705" s="34"/>
      <c r="AK1705" s="34"/>
      <c r="AL1705" s="34"/>
      <c r="AM1705" s="34"/>
      <c r="AN1705" s="34"/>
      <c r="AO1705" s="34"/>
      <c r="AP1705" s="34"/>
      <c r="AQ1705" s="34"/>
      <c r="AR1705" s="34"/>
      <c r="AS1705" s="47" t="str">
        <f t="shared" si="26"/>
        <v/>
      </c>
    </row>
    <row r="1706" spans="1:45">
      <c r="A1706" s="34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  <c r="AJ1706" s="34"/>
      <c r="AK1706" s="34"/>
      <c r="AL1706" s="34"/>
      <c r="AM1706" s="34"/>
      <c r="AN1706" s="34"/>
      <c r="AO1706" s="34"/>
      <c r="AP1706" s="34"/>
      <c r="AQ1706" s="34"/>
      <c r="AR1706" s="34"/>
      <c r="AS1706" s="47" t="str">
        <f t="shared" si="26"/>
        <v/>
      </c>
    </row>
    <row r="1707" spans="1:45">
      <c r="A1707" s="34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  <c r="AJ1707" s="34"/>
      <c r="AK1707" s="34"/>
      <c r="AL1707" s="34"/>
      <c r="AM1707" s="34"/>
      <c r="AN1707" s="34"/>
      <c r="AO1707" s="34"/>
      <c r="AP1707" s="34"/>
      <c r="AQ1707" s="34"/>
      <c r="AR1707" s="34"/>
      <c r="AS1707" s="47" t="str">
        <f t="shared" si="26"/>
        <v/>
      </c>
    </row>
    <row r="1708" spans="1:45">
      <c r="A1708" s="34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  <c r="AJ1708" s="34"/>
      <c r="AK1708" s="34"/>
      <c r="AL1708" s="34"/>
      <c r="AM1708" s="34"/>
      <c r="AN1708" s="34"/>
      <c r="AO1708" s="34"/>
      <c r="AP1708" s="34"/>
      <c r="AQ1708" s="34"/>
      <c r="AR1708" s="34"/>
      <c r="AS1708" s="47" t="str">
        <f t="shared" si="26"/>
        <v/>
      </c>
    </row>
    <row r="1709" spans="1:45">
      <c r="A1709" s="34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  <c r="AJ1709" s="34"/>
      <c r="AK1709" s="34"/>
      <c r="AL1709" s="34"/>
      <c r="AM1709" s="34"/>
      <c r="AN1709" s="34"/>
      <c r="AO1709" s="34"/>
      <c r="AP1709" s="34"/>
      <c r="AQ1709" s="34"/>
      <c r="AR1709" s="34"/>
      <c r="AS1709" s="47" t="str">
        <f t="shared" si="26"/>
        <v/>
      </c>
    </row>
    <row r="1710" spans="1:45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  <c r="AJ1710" s="34"/>
      <c r="AK1710" s="34"/>
      <c r="AL1710" s="34"/>
      <c r="AM1710" s="34"/>
      <c r="AN1710" s="34"/>
      <c r="AO1710" s="34"/>
      <c r="AP1710" s="34"/>
      <c r="AQ1710" s="34"/>
      <c r="AR1710" s="34"/>
      <c r="AS1710" s="47" t="str">
        <f t="shared" si="26"/>
        <v/>
      </c>
    </row>
    <row r="1711" spans="1:45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  <c r="AJ1711" s="34"/>
      <c r="AK1711" s="34"/>
      <c r="AL1711" s="34"/>
      <c r="AM1711" s="34"/>
      <c r="AN1711" s="34"/>
      <c r="AO1711" s="34"/>
      <c r="AP1711" s="34"/>
      <c r="AQ1711" s="34"/>
      <c r="AR1711" s="34"/>
      <c r="AS1711" s="47" t="str">
        <f t="shared" si="26"/>
        <v/>
      </c>
    </row>
    <row r="1712" spans="1:45">
      <c r="A1712" s="34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  <c r="AJ1712" s="34"/>
      <c r="AK1712" s="34"/>
      <c r="AL1712" s="34"/>
      <c r="AM1712" s="34"/>
      <c r="AN1712" s="34"/>
      <c r="AO1712" s="34"/>
      <c r="AP1712" s="34"/>
      <c r="AQ1712" s="34"/>
      <c r="AR1712" s="34"/>
      <c r="AS1712" s="47" t="str">
        <f t="shared" si="26"/>
        <v/>
      </c>
    </row>
    <row r="1713" spans="1:45">
      <c r="A1713" s="34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  <c r="AJ1713" s="34"/>
      <c r="AK1713" s="34"/>
      <c r="AL1713" s="34"/>
      <c r="AM1713" s="34"/>
      <c r="AN1713" s="34"/>
      <c r="AO1713" s="34"/>
      <c r="AP1713" s="34"/>
      <c r="AQ1713" s="34"/>
      <c r="AR1713" s="34"/>
      <c r="AS1713" s="47" t="str">
        <f t="shared" si="26"/>
        <v/>
      </c>
    </row>
    <row r="1714" spans="1:45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  <c r="AJ1714" s="34"/>
      <c r="AK1714" s="34"/>
      <c r="AL1714" s="34"/>
      <c r="AM1714" s="34"/>
      <c r="AN1714" s="34"/>
      <c r="AO1714" s="34"/>
      <c r="AP1714" s="34"/>
      <c r="AQ1714" s="34"/>
      <c r="AR1714" s="34"/>
      <c r="AS1714" s="47" t="str">
        <f t="shared" si="26"/>
        <v/>
      </c>
    </row>
    <row r="1715" spans="1:45">
      <c r="A1715" s="34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  <c r="AJ1715" s="34"/>
      <c r="AK1715" s="34"/>
      <c r="AL1715" s="34"/>
      <c r="AM1715" s="34"/>
      <c r="AN1715" s="34"/>
      <c r="AO1715" s="34"/>
      <c r="AP1715" s="34"/>
      <c r="AQ1715" s="34"/>
      <c r="AR1715" s="34"/>
      <c r="AS1715" s="47" t="str">
        <f t="shared" si="26"/>
        <v/>
      </c>
    </row>
    <row r="1716" spans="1:45">
      <c r="A1716" s="34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4"/>
      <c r="AS1716" s="47" t="str">
        <f t="shared" si="26"/>
        <v/>
      </c>
    </row>
    <row r="1717" spans="1:45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4"/>
      <c r="AS1717" s="47" t="str">
        <f t="shared" si="26"/>
        <v/>
      </c>
    </row>
    <row r="1718" spans="1:45">
      <c r="A1718" s="34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34"/>
      <c r="AS1718" s="47" t="str">
        <f t="shared" si="26"/>
        <v/>
      </c>
    </row>
    <row r="1719" spans="1:45">
      <c r="A1719" s="34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34"/>
      <c r="AS1719" s="47" t="str">
        <f t="shared" si="26"/>
        <v/>
      </c>
    </row>
    <row r="1720" spans="1:45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  <c r="AJ1720" s="34"/>
      <c r="AK1720" s="34"/>
      <c r="AL1720" s="34"/>
      <c r="AM1720" s="34"/>
      <c r="AN1720" s="34"/>
      <c r="AO1720" s="34"/>
      <c r="AP1720" s="34"/>
      <c r="AQ1720" s="34"/>
      <c r="AR1720" s="34"/>
      <c r="AS1720" s="47" t="str">
        <f t="shared" si="26"/>
        <v/>
      </c>
    </row>
    <row r="1721" spans="1:45">
      <c r="A1721" s="34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  <c r="AJ1721" s="34"/>
      <c r="AK1721" s="34"/>
      <c r="AL1721" s="34"/>
      <c r="AM1721" s="34"/>
      <c r="AN1721" s="34"/>
      <c r="AO1721" s="34"/>
      <c r="AP1721" s="34"/>
      <c r="AQ1721" s="34"/>
      <c r="AR1721" s="34"/>
      <c r="AS1721" s="47" t="str">
        <f t="shared" si="26"/>
        <v/>
      </c>
    </row>
    <row r="1722" spans="1:45">
      <c r="A1722" s="34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  <c r="AJ1722" s="34"/>
      <c r="AK1722" s="34"/>
      <c r="AL1722" s="34"/>
      <c r="AM1722" s="34"/>
      <c r="AN1722" s="34"/>
      <c r="AO1722" s="34"/>
      <c r="AP1722" s="34"/>
      <c r="AQ1722" s="34"/>
      <c r="AR1722" s="34"/>
      <c r="AS1722" s="47" t="str">
        <f t="shared" si="26"/>
        <v/>
      </c>
    </row>
    <row r="1723" spans="1:45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  <c r="AJ1723" s="34"/>
      <c r="AK1723" s="34"/>
      <c r="AL1723" s="34"/>
      <c r="AM1723" s="34"/>
      <c r="AN1723" s="34"/>
      <c r="AO1723" s="34"/>
      <c r="AP1723" s="34"/>
      <c r="AQ1723" s="34"/>
      <c r="AR1723" s="34"/>
      <c r="AS1723" s="47" t="str">
        <f t="shared" si="26"/>
        <v/>
      </c>
    </row>
    <row r="1724" spans="1:45">
      <c r="A1724" s="34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  <c r="AJ1724" s="34"/>
      <c r="AK1724" s="34"/>
      <c r="AL1724" s="34"/>
      <c r="AM1724" s="34"/>
      <c r="AN1724" s="34"/>
      <c r="AO1724" s="34"/>
      <c r="AP1724" s="34"/>
      <c r="AQ1724" s="34"/>
      <c r="AR1724" s="34"/>
      <c r="AS1724" s="47" t="str">
        <f t="shared" si="26"/>
        <v/>
      </c>
    </row>
    <row r="1725" spans="1:45">
      <c r="A1725" s="34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  <c r="AJ1725" s="34"/>
      <c r="AK1725" s="34"/>
      <c r="AL1725" s="34"/>
      <c r="AM1725" s="34"/>
      <c r="AN1725" s="34"/>
      <c r="AO1725" s="34"/>
      <c r="AP1725" s="34"/>
      <c r="AQ1725" s="34"/>
      <c r="AR1725" s="34"/>
      <c r="AS1725" s="47" t="str">
        <f t="shared" si="26"/>
        <v/>
      </c>
    </row>
    <row r="1726" spans="1:45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  <c r="AJ1726" s="34"/>
      <c r="AK1726" s="34"/>
      <c r="AL1726" s="34"/>
      <c r="AM1726" s="34"/>
      <c r="AN1726" s="34"/>
      <c r="AO1726" s="34"/>
      <c r="AP1726" s="34"/>
      <c r="AQ1726" s="34"/>
      <c r="AR1726" s="34"/>
      <c r="AS1726" s="47" t="str">
        <f t="shared" si="26"/>
        <v/>
      </c>
    </row>
    <row r="1727" spans="1:45">
      <c r="A1727" s="34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  <c r="AL1727" s="34"/>
      <c r="AM1727" s="34"/>
      <c r="AN1727" s="34"/>
      <c r="AO1727" s="34"/>
      <c r="AP1727" s="34"/>
      <c r="AQ1727" s="34"/>
      <c r="AR1727" s="34"/>
      <c r="AS1727" s="47" t="str">
        <f t="shared" si="26"/>
        <v/>
      </c>
    </row>
    <row r="1728" spans="1:45">
      <c r="A1728" s="34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  <c r="AL1728" s="34"/>
      <c r="AM1728" s="34"/>
      <c r="AN1728" s="34"/>
      <c r="AO1728" s="34"/>
      <c r="AP1728" s="34"/>
      <c r="AQ1728" s="34"/>
      <c r="AR1728" s="34"/>
      <c r="AS1728" s="47" t="str">
        <f t="shared" si="26"/>
        <v/>
      </c>
    </row>
    <row r="1729" spans="1:45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  <c r="AL1729" s="34"/>
      <c r="AM1729" s="34"/>
      <c r="AN1729" s="34"/>
      <c r="AO1729" s="34"/>
      <c r="AP1729" s="34"/>
      <c r="AQ1729" s="34"/>
      <c r="AR1729" s="34"/>
      <c r="AS1729" s="47" t="str">
        <f t="shared" si="26"/>
        <v/>
      </c>
    </row>
    <row r="1730" spans="1:45">
      <c r="A1730" s="34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  <c r="AL1730" s="34"/>
      <c r="AM1730" s="34"/>
      <c r="AN1730" s="34"/>
      <c r="AO1730" s="34"/>
      <c r="AP1730" s="34"/>
      <c r="AQ1730" s="34"/>
      <c r="AR1730" s="34"/>
      <c r="AS1730" s="47" t="str">
        <f t="shared" si="26"/>
        <v/>
      </c>
    </row>
    <row r="1731" spans="1:45">
      <c r="A1731" s="34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  <c r="AL1731" s="34"/>
      <c r="AM1731" s="34"/>
      <c r="AN1731" s="34"/>
      <c r="AO1731" s="34"/>
      <c r="AP1731" s="34"/>
      <c r="AQ1731" s="34"/>
      <c r="AR1731" s="34"/>
      <c r="AS1731" s="47" t="str">
        <f t="shared" si="26"/>
        <v/>
      </c>
    </row>
    <row r="1732" spans="1:45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34"/>
      <c r="AP1732" s="34"/>
      <c r="AQ1732" s="34"/>
      <c r="AR1732" s="34"/>
      <c r="AS1732" s="47" t="str">
        <f t="shared" ref="AS1732:AS1795" si="27">+LEFT(AN1732,1)</f>
        <v/>
      </c>
    </row>
    <row r="1733" spans="1:45">
      <c r="A1733" s="34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34"/>
      <c r="AP1733" s="34"/>
      <c r="AQ1733" s="34"/>
      <c r="AR1733" s="34"/>
      <c r="AS1733" s="47" t="str">
        <f t="shared" si="27"/>
        <v/>
      </c>
    </row>
    <row r="1734" spans="1:45">
      <c r="A1734" s="34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34"/>
      <c r="AP1734" s="34"/>
      <c r="AQ1734" s="34"/>
      <c r="AR1734" s="34"/>
      <c r="AS1734" s="47" t="str">
        <f t="shared" si="27"/>
        <v/>
      </c>
    </row>
    <row r="1735" spans="1:45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34"/>
      <c r="AN1735" s="34"/>
      <c r="AO1735" s="34"/>
      <c r="AP1735" s="34"/>
      <c r="AQ1735" s="34"/>
      <c r="AR1735" s="34"/>
      <c r="AS1735" s="47" t="str">
        <f t="shared" si="27"/>
        <v/>
      </c>
    </row>
    <row r="1736" spans="1:45">
      <c r="A1736" s="34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34"/>
      <c r="AP1736" s="34"/>
      <c r="AQ1736" s="34"/>
      <c r="AR1736" s="34"/>
      <c r="AS1736" s="47" t="str">
        <f t="shared" si="27"/>
        <v/>
      </c>
    </row>
    <row r="1737" spans="1:45">
      <c r="A1737" s="34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  <c r="AL1737" s="34"/>
      <c r="AM1737" s="34"/>
      <c r="AN1737" s="34"/>
      <c r="AO1737" s="34"/>
      <c r="AP1737" s="34"/>
      <c r="AQ1737" s="34"/>
      <c r="AR1737" s="34"/>
      <c r="AS1737" s="47" t="str">
        <f t="shared" si="27"/>
        <v/>
      </c>
    </row>
    <row r="1738" spans="1:45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  <c r="AL1738" s="34"/>
      <c r="AM1738" s="34"/>
      <c r="AN1738" s="34"/>
      <c r="AO1738" s="34"/>
      <c r="AP1738" s="34"/>
      <c r="AQ1738" s="34"/>
      <c r="AR1738" s="34"/>
      <c r="AS1738" s="47" t="str">
        <f t="shared" si="27"/>
        <v/>
      </c>
    </row>
    <row r="1739" spans="1:45">
      <c r="A1739" s="34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  <c r="AL1739" s="34"/>
      <c r="AM1739" s="34"/>
      <c r="AN1739" s="34"/>
      <c r="AO1739" s="34"/>
      <c r="AP1739" s="34"/>
      <c r="AQ1739" s="34"/>
      <c r="AR1739" s="34"/>
      <c r="AS1739" s="47" t="str">
        <f t="shared" si="27"/>
        <v/>
      </c>
    </row>
    <row r="1740" spans="1:45">
      <c r="A1740" s="34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  <c r="AL1740" s="34"/>
      <c r="AM1740" s="34"/>
      <c r="AN1740" s="34"/>
      <c r="AO1740" s="34"/>
      <c r="AP1740" s="34"/>
      <c r="AQ1740" s="34"/>
      <c r="AR1740" s="34"/>
      <c r="AS1740" s="47" t="str">
        <f t="shared" si="27"/>
        <v/>
      </c>
    </row>
    <row r="1741" spans="1:45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  <c r="AL1741" s="34"/>
      <c r="AM1741" s="34"/>
      <c r="AN1741" s="34"/>
      <c r="AO1741" s="34"/>
      <c r="AP1741" s="34"/>
      <c r="AQ1741" s="34"/>
      <c r="AR1741" s="34"/>
      <c r="AS1741" s="47" t="str">
        <f t="shared" si="27"/>
        <v/>
      </c>
    </row>
    <row r="1742" spans="1:45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34"/>
      <c r="AP1742" s="34"/>
      <c r="AQ1742" s="34"/>
      <c r="AR1742" s="34"/>
      <c r="AS1742" s="47" t="str">
        <f t="shared" si="27"/>
        <v/>
      </c>
    </row>
    <row r="1743" spans="1:45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34"/>
      <c r="AP1743" s="34"/>
      <c r="AQ1743" s="34"/>
      <c r="AR1743" s="34"/>
      <c r="AS1743" s="47" t="str">
        <f t="shared" si="27"/>
        <v/>
      </c>
    </row>
    <row r="1744" spans="1:45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  <c r="AL1744" s="34"/>
      <c r="AM1744" s="34"/>
      <c r="AN1744" s="34"/>
      <c r="AO1744" s="34"/>
      <c r="AP1744" s="34"/>
      <c r="AQ1744" s="34"/>
      <c r="AR1744" s="34"/>
      <c r="AS1744" s="47" t="str">
        <f t="shared" si="27"/>
        <v/>
      </c>
    </row>
    <row r="1745" spans="1:45">
      <c r="A1745" s="34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34"/>
      <c r="AP1745" s="34"/>
      <c r="AQ1745" s="34"/>
      <c r="AR1745" s="34"/>
      <c r="AS1745" s="47" t="str">
        <f t="shared" si="27"/>
        <v/>
      </c>
    </row>
    <row r="1746" spans="1:45">
      <c r="A1746" s="34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34"/>
      <c r="AP1746" s="34"/>
      <c r="AQ1746" s="34"/>
      <c r="AR1746" s="34"/>
      <c r="AS1746" s="47" t="str">
        <f t="shared" si="27"/>
        <v/>
      </c>
    </row>
    <row r="1747" spans="1:45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  <c r="AL1747" s="34"/>
      <c r="AM1747" s="34"/>
      <c r="AN1747" s="34"/>
      <c r="AO1747" s="34"/>
      <c r="AP1747" s="34"/>
      <c r="AQ1747" s="34"/>
      <c r="AR1747" s="34"/>
      <c r="AS1747" s="47" t="str">
        <f t="shared" si="27"/>
        <v/>
      </c>
    </row>
    <row r="1748" spans="1:45">
      <c r="A1748" s="34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  <c r="AL1748" s="34"/>
      <c r="AM1748" s="34"/>
      <c r="AN1748" s="34"/>
      <c r="AO1748" s="34"/>
      <c r="AP1748" s="34"/>
      <c r="AQ1748" s="34"/>
      <c r="AR1748" s="34"/>
      <c r="AS1748" s="47" t="str">
        <f t="shared" si="27"/>
        <v/>
      </c>
    </row>
    <row r="1749" spans="1:45">
      <c r="A1749" s="34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34"/>
      <c r="AP1749" s="34"/>
      <c r="AQ1749" s="34"/>
      <c r="AR1749" s="34"/>
      <c r="AS1749" s="47" t="str">
        <f t="shared" si="27"/>
        <v/>
      </c>
    </row>
    <row r="1750" spans="1:45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  <c r="AL1750" s="34"/>
      <c r="AM1750" s="34"/>
      <c r="AN1750" s="34"/>
      <c r="AO1750" s="34"/>
      <c r="AP1750" s="34"/>
      <c r="AQ1750" s="34"/>
      <c r="AR1750" s="34"/>
      <c r="AS1750" s="47" t="str">
        <f t="shared" si="27"/>
        <v/>
      </c>
    </row>
    <row r="1751" spans="1:45">
      <c r="A1751" s="34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  <c r="AJ1751" s="34"/>
      <c r="AK1751" s="34"/>
      <c r="AL1751" s="34"/>
      <c r="AM1751" s="34"/>
      <c r="AN1751" s="34"/>
      <c r="AO1751" s="34"/>
      <c r="AP1751" s="34"/>
      <c r="AQ1751" s="34"/>
      <c r="AR1751" s="34"/>
      <c r="AS1751" s="47" t="str">
        <f t="shared" si="27"/>
        <v/>
      </c>
    </row>
    <row r="1752" spans="1:45">
      <c r="A1752" s="34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  <c r="AJ1752" s="34"/>
      <c r="AK1752" s="34"/>
      <c r="AL1752" s="34"/>
      <c r="AM1752" s="34"/>
      <c r="AN1752" s="34"/>
      <c r="AO1752" s="34"/>
      <c r="AP1752" s="34"/>
      <c r="AQ1752" s="34"/>
      <c r="AR1752" s="34"/>
      <c r="AS1752" s="47" t="str">
        <f t="shared" si="27"/>
        <v/>
      </c>
    </row>
    <row r="1753" spans="1:45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  <c r="AJ1753" s="34"/>
      <c r="AK1753" s="34"/>
      <c r="AL1753" s="34"/>
      <c r="AM1753" s="34"/>
      <c r="AN1753" s="34"/>
      <c r="AO1753" s="34"/>
      <c r="AP1753" s="34"/>
      <c r="AQ1753" s="34"/>
      <c r="AR1753" s="34"/>
      <c r="AS1753" s="47" t="str">
        <f t="shared" si="27"/>
        <v/>
      </c>
    </row>
    <row r="1754" spans="1:45">
      <c r="A1754" s="34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  <c r="AJ1754" s="34"/>
      <c r="AK1754" s="34"/>
      <c r="AL1754" s="34"/>
      <c r="AM1754" s="34"/>
      <c r="AN1754" s="34"/>
      <c r="AO1754" s="34"/>
      <c r="AP1754" s="34"/>
      <c r="AQ1754" s="34"/>
      <c r="AR1754" s="34"/>
      <c r="AS1754" s="47" t="str">
        <f t="shared" si="27"/>
        <v/>
      </c>
    </row>
    <row r="1755" spans="1:45">
      <c r="A1755" s="34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  <c r="AJ1755" s="34"/>
      <c r="AK1755" s="34"/>
      <c r="AL1755" s="34"/>
      <c r="AM1755" s="34"/>
      <c r="AN1755" s="34"/>
      <c r="AO1755" s="34"/>
      <c r="AP1755" s="34"/>
      <c r="AQ1755" s="34"/>
      <c r="AR1755" s="34"/>
      <c r="AS1755" s="47" t="str">
        <f t="shared" si="27"/>
        <v/>
      </c>
    </row>
    <row r="1756" spans="1:45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  <c r="AJ1756" s="34"/>
      <c r="AK1756" s="34"/>
      <c r="AL1756" s="34"/>
      <c r="AM1756" s="34"/>
      <c r="AN1756" s="34"/>
      <c r="AO1756" s="34"/>
      <c r="AP1756" s="34"/>
      <c r="AQ1756" s="34"/>
      <c r="AR1756" s="34"/>
      <c r="AS1756" s="47" t="str">
        <f t="shared" si="27"/>
        <v/>
      </c>
    </row>
    <row r="1757" spans="1:45">
      <c r="A1757" s="34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  <c r="AJ1757" s="34"/>
      <c r="AK1757" s="34"/>
      <c r="AL1757" s="34"/>
      <c r="AM1757" s="34"/>
      <c r="AN1757" s="34"/>
      <c r="AO1757" s="34"/>
      <c r="AP1757" s="34"/>
      <c r="AQ1757" s="34"/>
      <c r="AR1757" s="34"/>
      <c r="AS1757" s="47" t="str">
        <f t="shared" si="27"/>
        <v/>
      </c>
    </row>
    <row r="1758" spans="1:45">
      <c r="A1758" s="34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  <c r="AJ1758" s="34"/>
      <c r="AK1758" s="34"/>
      <c r="AL1758" s="34"/>
      <c r="AM1758" s="34"/>
      <c r="AN1758" s="34"/>
      <c r="AO1758" s="34"/>
      <c r="AP1758" s="34"/>
      <c r="AQ1758" s="34"/>
      <c r="AR1758" s="34"/>
      <c r="AS1758" s="47" t="str">
        <f t="shared" si="27"/>
        <v/>
      </c>
    </row>
    <row r="1759" spans="1:45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  <c r="AJ1759" s="34"/>
      <c r="AK1759" s="34"/>
      <c r="AL1759" s="34"/>
      <c r="AM1759" s="34"/>
      <c r="AN1759" s="34"/>
      <c r="AO1759" s="34"/>
      <c r="AP1759" s="34"/>
      <c r="AQ1759" s="34"/>
      <c r="AR1759" s="34"/>
      <c r="AS1759" s="47" t="str">
        <f t="shared" si="27"/>
        <v/>
      </c>
    </row>
    <row r="1760" spans="1:45">
      <c r="A1760" s="34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  <c r="AJ1760" s="34"/>
      <c r="AK1760" s="34"/>
      <c r="AL1760" s="34"/>
      <c r="AM1760" s="34"/>
      <c r="AN1760" s="34"/>
      <c r="AO1760" s="34"/>
      <c r="AP1760" s="34"/>
      <c r="AQ1760" s="34"/>
      <c r="AR1760" s="34"/>
      <c r="AS1760" s="47" t="str">
        <f t="shared" si="27"/>
        <v/>
      </c>
    </row>
    <row r="1761" spans="1:45">
      <c r="A1761" s="34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  <c r="AJ1761" s="34"/>
      <c r="AK1761" s="34"/>
      <c r="AL1761" s="34"/>
      <c r="AM1761" s="34"/>
      <c r="AN1761" s="34"/>
      <c r="AO1761" s="34"/>
      <c r="AP1761" s="34"/>
      <c r="AQ1761" s="34"/>
      <c r="AR1761" s="34"/>
      <c r="AS1761" s="47" t="str">
        <f t="shared" si="27"/>
        <v/>
      </c>
    </row>
    <row r="1762" spans="1:45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  <c r="AJ1762" s="34"/>
      <c r="AK1762" s="34"/>
      <c r="AL1762" s="34"/>
      <c r="AM1762" s="34"/>
      <c r="AN1762" s="34"/>
      <c r="AO1762" s="34"/>
      <c r="AP1762" s="34"/>
      <c r="AQ1762" s="34"/>
      <c r="AR1762" s="34"/>
      <c r="AS1762" s="47" t="str">
        <f t="shared" si="27"/>
        <v/>
      </c>
    </row>
    <row r="1763" spans="1:45">
      <c r="A1763" s="34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  <c r="AJ1763" s="34"/>
      <c r="AK1763" s="34"/>
      <c r="AL1763" s="34"/>
      <c r="AM1763" s="34"/>
      <c r="AN1763" s="34"/>
      <c r="AO1763" s="34"/>
      <c r="AP1763" s="34"/>
      <c r="AQ1763" s="34"/>
      <c r="AR1763" s="34"/>
      <c r="AS1763" s="47" t="str">
        <f t="shared" si="27"/>
        <v/>
      </c>
    </row>
    <row r="1764" spans="1:45">
      <c r="A1764" s="34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  <c r="AJ1764" s="34"/>
      <c r="AK1764" s="34"/>
      <c r="AL1764" s="34"/>
      <c r="AM1764" s="34"/>
      <c r="AN1764" s="34"/>
      <c r="AO1764" s="34"/>
      <c r="AP1764" s="34"/>
      <c r="AQ1764" s="34"/>
      <c r="AR1764" s="34"/>
      <c r="AS1764" s="47" t="str">
        <f t="shared" si="27"/>
        <v/>
      </c>
    </row>
    <row r="1765" spans="1:45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4"/>
      <c r="AS1765" s="47" t="str">
        <f t="shared" si="27"/>
        <v/>
      </c>
    </row>
    <row r="1766" spans="1:45">
      <c r="A1766" s="34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4"/>
      <c r="AS1766" s="47" t="str">
        <f t="shared" si="27"/>
        <v/>
      </c>
    </row>
    <row r="1767" spans="1:45">
      <c r="A1767" s="34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34"/>
      <c r="AS1767" s="47" t="str">
        <f t="shared" si="27"/>
        <v/>
      </c>
    </row>
    <row r="1768" spans="1:45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34"/>
      <c r="AS1768" s="47" t="str">
        <f t="shared" si="27"/>
        <v/>
      </c>
    </row>
    <row r="1769" spans="1:45">
      <c r="A1769" s="34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  <c r="AJ1769" s="34"/>
      <c r="AK1769" s="34"/>
      <c r="AL1769" s="34"/>
      <c r="AM1769" s="34"/>
      <c r="AN1769" s="34"/>
      <c r="AO1769" s="34"/>
      <c r="AP1769" s="34"/>
      <c r="AQ1769" s="34"/>
      <c r="AR1769" s="34"/>
      <c r="AS1769" s="47" t="str">
        <f t="shared" si="27"/>
        <v/>
      </c>
    </row>
    <row r="1770" spans="1:45">
      <c r="A1770" s="34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  <c r="AJ1770" s="34"/>
      <c r="AK1770" s="34"/>
      <c r="AL1770" s="34"/>
      <c r="AM1770" s="34"/>
      <c r="AN1770" s="34"/>
      <c r="AO1770" s="34"/>
      <c r="AP1770" s="34"/>
      <c r="AQ1770" s="34"/>
      <c r="AR1770" s="34"/>
      <c r="AS1770" s="47" t="str">
        <f t="shared" si="27"/>
        <v/>
      </c>
    </row>
    <row r="1771" spans="1:45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  <c r="AJ1771" s="34"/>
      <c r="AK1771" s="34"/>
      <c r="AL1771" s="34"/>
      <c r="AM1771" s="34"/>
      <c r="AN1771" s="34"/>
      <c r="AO1771" s="34"/>
      <c r="AP1771" s="34"/>
      <c r="AQ1771" s="34"/>
      <c r="AR1771" s="34"/>
      <c r="AS1771" s="47" t="str">
        <f t="shared" si="27"/>
        <v/>
      </c>
    </row>
    <row r="1772" spans="1:45">
      <c r="A1772" s="34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  <c r="AJ1772" s="34"/>
      <c r="AK1772" s="34"/>
      <c r="AL1772" s="34"/>
      <c r="AM1772" s="34"/>
      <c r="AN1772" s="34"/>
      <c r="AO1772" s="34"/>
      <c r="AP1772" s="34"/>
      <c r="AQ1772" s="34"/>
      <c r="AR1772" s="34"/>
      <c r="AS1772" s="47" t="str">
        <f t="shared" si="27"/>
        <v/>
      </c>
    </row>
    <row r="1773" spans="1:45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  <c r="AJ1773" s="34"/>
      <c r="AK1773" s="34"/>
      <c r="AL1773" s="34"/>
      <c r="AM1773" s="34"/>
      <c r="AN1773" s="34"/>
      <c r="AO1773" s="34"/>
      <c r="AP1773" s="34"/>
      <c r="AQ1773" s="34"/>
      <c r="AR1773" s="34"/>
      <c r="AS1773" s="47" t="str">
        <f t="shared" si="27"/>
        <v/>
      </c>
    </row>
    <row r="1774" spans="1:45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  <c r="AJ1774" s="34"/>
      <c r="AK1774" s="34"/>
      <c r="AL1774" s="34"/>
      <c r="AM1774" s="34"/>
      <c r="AN1774" s="34"/>
      <c r="AO1774" s="34"/>
      <c r="AP1774" s="34"/>
      <c r="AQ1774" s="34"/>
      <c r="AR1774" s="34"/>
      <c r="AS1774" s="47" t="str">
        <f t="shared" si="27"/>
        <v/>
      </c>
    </row>
    <row r="1775" spans="1:45">
      <c r="A1775" s="34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  <c r="AJ1775" s="34"/>
      <c r="AK1775" s="34"/>
      <c r="AL1775" s="34"/>
      <c r="AM1775" s="34"/>
      <c r="AN1775" s="34"/>
      <c r="AO1775" s="34"/>
      <c r="AP1775" s="34"/>
      <c r="AQ1775" s="34"/>
      <c r="AR1775" s="34"/>
      <c r="AS1775" s="47" t="str">
        <f t="shared" si="27"/>
        <v/>
      </c>
    </row>
    <row r="1776" spans="1:45">
      <c r="A1776" s="34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  <c r="AJ1776" s="34"/>
      <c r="AK1776" s="34"/>
      <c r="AL1776" s="34"/>
      <c r="AM1776" s="34"/>
      <c r="AN1776" s="34"/>
      <c r="AO1776" s="34"/>
      <c r="AP1776" s="34"/>
      <c r="AQ1776" s="34"/>
      <c r="AR1776" s="34"/>
      <c r="AS1776" s="47" t="str">
        <f t="shared" si="27"/>
        <v/>
      </c>
    </row>
    <row r="1777" spans="1:45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  <c r="AJ1777" s="34"/>
      <c r="AK1777" s="34"/>
      <c r="AL1777" s="34"/>
      <c r="AM1777" s="34"/>
      <c r="AN1777" s="34"/>
      <c r="AO1777" s="34"/>
      <c r="AP1777" s="34"/>
      <c r="AQ1777" s="34"/>
      <c r="AR1777" s="34"/>
      <c r="AS1777" s="47" t="str">
        <f t="shared" si="27"/>
        <v/>
      </c>
    </row>
    <row r="1778" spans="1:45">
      <c r="A1778" s="34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  <c r="AJ1778" s="34"/>
      <c r="AK1778" s="34"/>
      <c r="AL1778" s="34"/>
      <c r="AM1778" s="34"/>
      <c r="AN1778" s="34"/>
      <c r="AO1778" s="34"/>
      <c r="AP1778" s="34"/>
      <c r="AQ1778" s="34"/>
      <c r="AR1778" s="34"/>
      <c r="AS1778" s="47" t="str">
        <f t="shared" si="27"/>
        <v/>
      </c>
    </row>
    <row r="1779" spans="1:45">
      <c r="A1779" s="34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34"/>
      <c r="AP1779" s="34"/>
      <c r="AQ1779" s="34"/>
      <c r="AR1779" s="34"/>
      <c r="AS1779" s="47" t="str">
        <f t="shared" si="27"/>
        <v/>
      </c>
    </row>
    <row r="1780" spans="1:45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  <c r="AL1780" s="34"/>
      <c r="AM1780" s="34"/>
      <c r="AN1780" s="34"/>
      <c r="AO1780" s="34"/>
      <c r="AP1780" s="34"/>
      <c r="AQ1780" s="34"/>
      <c r="AR1780" s="34"/>
      <c r="AS1780" s="47" t="str">
        <f t="shared" si="27"/>
        <v/>
      </c>
    </row>
    <row r="1781" spans="1:45">
      <c r="A1781" s="34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  <c r="AL1781" s="34"/>
      <c r="AM1781" s="34"/>
      <c r="AN1781" s="34"/>
      <c r="AO1781" s="34"/>
      <c r="AP1781" s="34"/>
      <c r="AQ1781" s="34"/>
      <c r="AR1781" s="34"/>
      <c r="AS1781" s="47" t="str">
        <f t="shared" si="27"/>
        <v/>
      </c>
    </row>
    <row r="1782" spans="1:45">
      <c r="A1782" s="34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  <c r="AL1782" s="34"/>
      <c r="AM1782" s="34"/>
      <c r="AN1782" s="34"/>
      <c r="AO1782" s="34"/>
      <c r="AP1782" s="34"/>
      <c r="AQ1782" s="34"/>
      <c r="AR1782" s="34"/>
      <c r="AS1782" s="47" t="str">
        <f t="shared" si="27"/>
        <v/>
      </c>
    </row>
    <row r="1783" spans="1:45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  <c r="AL1783" s="34"/>
      <c r="AM1783" s="34"/>
      <c r="AN1783" s="34"/>
      <c r="AO1783" s="34"/>
      <c r="AP1783" s="34"/>
      <c r="AQ1783" s="34"/>
      <c r="AR1783" s="34"/>
      <c r="AS1783" s="47" t="str">
        <f t="shared" si="27"/>
        <v/>
      </c>
    </row>
    <row r="1784" spans="1:45">
      <c r="A1784" s="34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  <c r="AL1784" s="34"/>
      <c r="AM1784" s="34"/>
      <c r="AN1784" s="34"/>
      <c r="AO1784" s="34"/>
      <c r="AP1784" s="34"/>
      <c r="AQ1784" s="34"/>
      <c r="AR1784" s="34"/>
      <c r="AS1784" s="47" t="str">
        <f t="shared" si="27"/>
        <v/>
      </c>
    </row>
    <row r="1785" spans="1:45">
      <c r="A1785" s="34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  <c r="AL1785" s="34"/>
      <c r="AM1785" s="34"/>
      <c r="AN1785" s="34"/>
      <c r="AO1785" s="34"/>
      <c r="AP1785" s="34"/>
      <c r="AQ1785" s="34"/>
      <c r="AR1785" s="34"/>
      <c r="AS1785" s="47" t="str">
        <f t="shared" si="27"/>
        <v/>
      </c>
    </row>
    <row r="1786" spans="1:45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  <c r="AL1786" s="34"/>
      <c r="AM1786" s="34"/>
      <c r="AN1786" s="34"/>
      <c r="AO1786" s="34"/>
      <c r="AP1786" s="34"/>
      <c r="AQ1786" s="34"/>
      <c r="AR1786" s="34"/>
      <c r="AS1786" s="47" t="str">
        <f t="shared" si="27"/>
        <v/>
      </c>
    </row>
    <row r="1787" spans="1:45">
      <c r="A1787" s="34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34"/>
      <c r="AP1787" s="34"/>
      <c r="AQ1787" s="34"/>
      <c r="AR1787" s="34"/>
      <c r="AS1787" s="47" t="str">
        <f t="shared" si="27"/>
        <v/>
      </c>
    </row>
    <row r="1788" spans="1:45">
      <c r="A1788" s="34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47" t="str">
        <f t="shared" si="27"/>
        <v/>
      </c>
    </row>
    <row r="1789" spans="1:45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  <c r="AL1789" s="34"/>
      <c r="AM1789" s="34"/>
      <c r="AN1789" s="34"/>
      <c r="AO1789" s="34"/>
      <c r="AP1789" s="34"/>
      <c r="AQ1789" s="34"/>
      <c r="AR1789" s="34"/>
      <c r="AS1789" s="47" t="str">
        <f t="shared" si="27"/>
        <v/>
      </c>
    </row>
    <row r="1790" spans="1:45">
      <c r="A1790" s="34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  <c r="AL1790" s="34"/>
      <c r="AM1790" s="34"/>
      <c r="AN1790" s="34"/>
      <c r="AO1790" s="34"/>
      <c r="AP1790" s="34"/>
      <c r="AQ1790" s="34"/>
      <c r="AR1790" s="34"/>
      <c r="AS1790" s="47" t="str">
        <f t="shared" si="27"/>
        <v/>
      </c>
    </row>
    <row r="1791" spans="1:45">
      <c r="A1791" s="34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  <c r="AL1791" s="34"/>
      <c r="AM1791" s="34"/>
      <c r="AN1791" s="34"/>
      <c r="AO1791" s="34"/>
      <c r="AP1791" s="34"/>
      <c r="AQ1791" s="34"/>
      <c r="AR1791" s="34"/>
      <c r="AS1791" s="47" t="str">
        <f t="shared" si="27"/>
        <v/>
      </c>
    </row>
    <row r="1792" spans="1:45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  <c r="AL1792" s="34"/>
      <c r="AM1792" s="34"/>
      <c r="AN1792" s="34"/>
      <c r="AO1792" s="34"/>
      <c r="AP1792" s="34"/>
      <c r="AQ1792" s="34"/>
      <c r="AR1792" s="34"/>
      <c r="AS1792" s="47" t="str">
        <f t="shared" si="27"/>
        <v/>
      </c>
    </row>
    <row r="1793" spans="1:45">
      <c r="A1793" s="34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  <c r="AL1793" s="34"/>
      <c r="AM1793" s="34"/>
      <c r="AN1793" s="34"/>
      <c r="AO1793" s="34"/>
      <c r="AP1793" s="34"/>
      <c r="AQ1793" s="34"/>
      <c r="AR1793" s="34"/>
      <c r="AS1793" s="47" t="str">
        <f t="shared" si="27"/>
        <v/>
      </c>
    </row>
    <row r="1794" spans="1:45">
      <c r="A1794" s="34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  <c r="AL1794" s="34"/>
      <c r="AM1794" s="34"/>
      <c r="AN1794" s="34"/>
      <c r="AO1794" s="34"/>
      <c r="AP1794" s="34"/>
      <c r="AQ1794" s="34"/>
      <c r="AR1794" s="34"/>
      <c r="AS1794" s="47" t="str">
        <f t="shared" si="27"/>
        <v/>
      </c>
    </row>
    <row r="1795" spans="1:45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  <c r="AL1795" s="34"/>
      <c r="AM1795" s="34"/>
      <c r="AN1795" s="34"/>
      <c r="AO1795" s="34"/>
      <c r="AP1795" s="34"/>
      <c r="AQ1795" s="34"/>
      <c r="AR1795" s="34"/>
      <c r="AS1795" s="47" t="str">
        <f t="shared" si="27"/>
        <v/>
      </c>
    </row>
    <row r="1796" spans="1:45">
      <c r="A1796" s="34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  <c r="AL1796" s="34"/>
      <c r="AM1796" s="34"/>
      <c r="AN1796" s="34"/>
      <c r="AO1796" s="34"/>
      <c r="AP1796" s="34"/>
      <c r="AQ1796" s="34"/>
      <c r="AR1796" s="34"/>
      <c r="AS1796" s="47" t="str">
        <f t="shared" ref="AS1796:AS1859" si="28">+LEFT(AN1796,1)</f>
        <v/>
      </c>
    </row>
    <row r="1797" spans="1:45">
      <c r="A1797" s="34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  <c r="AL1797" s="34"/>
      <c r="AM1797" s="34"/>
      <c r="AN1797" s="34"/>
      <c r="AO1797" s="34"/>
      <c r="AP1797" s="34"/>
      <c r="AQ1797" s="34"/>
      <c r="AR1797" s="34"/>
      <c r="AS1797" s="47" t="str">
        <f t="shared" si="28"/>
        <v/>
      </c>
    </row>
    <row r="1798" spans="1:45">
      <c r="A1798" s="34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  <c r="AL1798" s="34"/>
      <c r="AM1798" s="34"/>
      <c r="AN1798" s="34"/>
      <c r="AO1798" s="34"/>
      <c r="AP1798" s="34"/>
      <c r="AQ1798" s="34"/>
      <c r="AR1798" s="34"/>
      <c r="AS1798" s="47" t="str">
        <f t="shared" si="28"/>
        <v/>
      </c>
    </row>
    <row r="1799" spans="1:45">
      <c r="A1799" s="34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  <c r="AL1799" s="34"/>
      <c r="AM1799" s="34"/>
      <c r="AN1799" s="34"/>
      <c r="AO1799" s="34"/>
      <c r="AP1799" s="34"/>
      <c r="AQ1799" s="34"/>
      <c r="AR1799" s="34"/>
      <c r="AS1799" s="47" t="str">
        <f t="shared" si="28"/>
        <v/>
      </c>
    </row>
    <row r="1800" spans="1:45">
      <c r="A1800" s="34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  <c r="AL1800" s="34"/>
      <c r="AM1800" s="34"/>
      <c r="AN1800" s="34"/>
      <c r="AO1800" s="34"/>
      <c r="AP1800" s="34"/>
      <c r="AQ1800" s="34"/>
      <c r="AR1800" s="34"/>
      <c r="AS1800" s="47" t="str">
        <f t="shared" si="28"/>
        <v/>
      </c>
    </row>
    <row r="1801" spans="1:45">
      <c r="A1801" s="34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  <c r="AL1801" s="34"/>
      <c r="AM1801" s="34"/>
      <c r="AN1801" s="34"/>
      <c r="AO1801" s="34"/>
      <c r="AP1801" s="34"/>
      <c r="AQ1801" s="34"/>
      <c r="AR1801" s="34"/>
      <c r="AS1801" s="47" t="str">
        <f t="shared" si="28"/>
        <v/>
      </c>
    </row>
    <row r="1802" spans="1:45">
      <c r="A1802" s="34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  <c r="AL1802" s="34"/>
      <c r="AM1802" s="34"/>
      <c r="AN1802" s="34"/>
      <c r="AO1802" s="34"/>
      <c r="AP1802" s="34"/>
      <c r="AQ1802" s="34"/>
      <c r="AR1802" s="34"/>
      <c r="AS1802" s="47" t="str">
        <f t="shared" si="28"/>
        <v/>
      </c>
    </row>
    <row r="1803" spans="1:45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  <c r="AJ1803" s="34"/>
      <c r="AK1803" s="34"/>
      <c r="AL1803" s="34"/>
      <c r="AM1803" s="34"/>
      <c r="AN1803" s="34"/>
      <c r="AO1803" s="34"/>
      <c r="AP1803" s="34"/>
      <c r="AQ1803" s="34"/>
      <c r="AR1803" s="34"/>
      <c r="AS1803" s="47" t="str">
        <f t="shared" si="28"/>
        <v/>
      </c>
    </row>
    <row r="1804" spans="1:45">
      <c r="A1804" s="34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  <c r="AJ1804" s="34"/>
      <c r="AK1804" s="34"/>
      <c r="AL1804" s="34"/>
      <c r="AM1804" s="34"/>
      <c r="AN1804" s="34"/>
      <c r="AO1804" s="34"/>
      <c r="AP1804" s="34"/>
      <c r="AQ1804" s="34"/>
      <c r="AR1804" s="34"/>
      <c r="AS1804" s="47" t="str">
        <f t="shared" si="28"/>
        <v/>
      </c>
    </row>
    <row r="1805" spans="1:45">
      <c r="A1805" s="34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  <c r="AJ1805" s="34"/>
      <c r="AK1805" s="34"/>
      <c r="AL1805" s="34"/>
      <c r="AM1805" s="34"/>
      <c r="AN1805" s="34"/>
      <c r="AO1805" s="34"/>
      <c r="AP1805" s="34"/>
      <c r="AQ1805" s="34"/>
      <c r="AR1805" s="34"/>
      <c r="AS1805" s="47" t="str">
        <f t="shared" si="28"/>
        <v/>
      </c>
    </row>
    <row r="1806" spans="1:45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  <c r="AJ1806" s="34"/>
      <c r="AK1806" s="34"/>
      <c r="AL1806" s="34"/>
      <c r="AM1806" s="34"/>
      <c r="AN1806" s="34"/>
      <c r="AO1806" s="34"/>
      <c r="AP1806" s="34"/>
      <c r="AQ1806" s="34"/>
      <c r="AR1806" s="34"/>
      <c r="AS1806" s="47" t="str">
        <f t="shared" si="28"/>
        <v/>
      </c>
    </row>
    <row r="1807" spans="1:45">
      <c r="A1807" s="34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  <c r="AJ1807" s="34"/>
      <c r="AK1807" s="34"/>
      <c r="AL1807" s="34"/>
      <c r="AM1807" s="34"/>
      <c r="AN1807" s="34"/>
      <c r="AO1807" s="34"/>
      <c r="AP1807" s="34"/>
      <c r="AQ1807" s="34"/>
      <c r="AR1807" s="34"/>
      <c r="AS1807" s="47" t="str">
        <f t="shared" si="28"/>
        <v/>
      </c>
    </row>
    <row r="1808" spans="1:45">
      <c r="A1808" s="34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  <c r="AJ1808" s="34"/>
      <c r="AK1808" s="34"/>
      <c r="AL1808" s="34"/>
      <c r="AM1808" s="34"/>
      <c r="AN1808" s="34"/>
      <c r="AO1808" s="34"/>
      <c r="AP1808" s="34"/>
      <c r="AQ1808" s="34"/>
      <c r="AR1808" s="34"/>
      <c r="AS1808" s="47" t="str">
        <f t="shared" si="28"/>
        <v/>
      </c>
    </row>
    <row r="1809" spans="1:45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  <c r="AJ1809" s="34"/>
      <c r="AK1809" s="34"/>
      <c r="AL1809" s="34"/>
      <c r="AM1809" s="34"/>
      <c r="AN1809" s="34"/>
      <c r="AO1809" s="34"/>
      <c r="AP1809" s="34"/>
      <c r="AQ1809" s="34"/>
      <c r="AR1809" s="34"/>
      <c r="AS1809" s="47" t="str">
        <f t="shared" si="28"/>
        <v/>
      </c>
    </row>
    <row r="1810" spans="1:45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  <c r="AJ1810" s="34"/>
      <c r="AK1810" s="34"/>
      <c r="AL1810" s="34"/>
      <c r="AM1810" s="34"/>
      <c r="AN1810" s="34"/>
      <c r="AO1810" s="34"/>
      <c r="AP1810" s="34"/>
      <c r="AQ1810" s="34"/>
      <c r="AR1810" s="34"/>
      <c r="AS1810" s="47" t="str">
        <f t="shared" si="28"/>
        <v/>
      </c>
    </row>
    <row r="1811" spans="1:45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  <c r="AJ1811" s="34"/>
      <c r="AK1811" s="34"/>
      <c r="AL1811" s="34"/>
      <c r="AM1811" s="34"/>
      <c r="AN1811" s="34"/>
      <c r="AO1811" s="34"/>
      <c r="AP1811" s="34"/>
      <c r="AQ1811" s="34"/>
      <c r="AR1811" s="34"/>
      <c r="AS1811" s="47" t="str">
        <f t="shared" si="28"/>
        <v/>
      </c>
    </row>
    <row r="1812" spans="1:45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  <c r="AJ1812" s="34"/>
      <c r="AK1812" s="34"/>
      <c r="AL1812" s="34"/>
      <c r="AM1812" s="34"/>
      <c r="AN1812" s="34"/>
      <c r="AO1812" s="34"/>
      <c r="AP1812" s="34"/>
      <c r="AQ1812" s="34"/>
      <c r="AR1812" s="34"/>
      <c r="AS1812" s="47" t="str">
        <f t="shared" si="28"/>
        <v/>
      </c>
    </row>
    <row r="1813" spans="1:45">
      <c r="A1813" s="34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  <c r="AJ1813" s="34"/>
      <c r="AK1813" s="34"/>
      <c r="AL1813" s="34"/>
      <c r="AM1813" s="34"/>
      <c r="AN1813" s="34"/>
      <c r="AO1813" s="34"/>
      <c r="AP1813" s="34"/>
      <c r="AQ1813" s="34"/>
      <c r="AR1813" s="34"/>
      <c r="AS1813" s="47" t="str">
        <f t="shared" si="28"/>
        <v/>
      </c>
    </row>
    <row r="1814" spans="1:45">
      <c r="A1814" s="34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  <c r="AJ1814" s="34"/>
      <c r="AK1814" s="34"/>
      <c r="AL1814" s="34"/>
      <c r="AM1814" s="34"/>
      <c r="AN1814" s="34"/>
      <c r="AO1814" s="34"/>
      <c r="AP1814" s="34"/>
      <c r="AQ1814" s="34"/>
      <c r="AR1814" s="34"/>
      <c r="AS1814" s="47" t="str">
        <f t="shared" si="28"/>
        <v/>
      </c>
    </row>
    <row r="1815" spans="1:45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  <c r="AJ1815" s="34"/>
      <c r="AK1815" s="34"/>
      <c r="AL1815" s="34"/>
      <c r="AM1815" s="34"/>
      <c r="AN1815" s="34"/>
      <c r="AO1815" s="34"/>
      <c r="AP1815" s="34"/>
      <c r="AQ1815" s="34"/>
      <c r="AR1815" s="34"/>
      <c r="AS1815" s="47" t="str">
        <f t="shared" si="28"/>
        <v/>
      </c>
    </row>
    <row r="1816" spans="1:45">
      <c r="A1816" s="34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  <c r="AJ1816" s="34"/>
      <c r="AK1816" s="34"/>
      <c r="AL1816" s="34"/>
      <c r="AM1816" s="34"/>
      <c r="AN1816" s="34"/>
      <c r="AO1816" s="34"/>
      <c r="AP1816" s="34"/>
      <c r="AQ1816" s="34"/>
      <c r="AR1816" s="34"/>
      <c r="AS1816" s="47" t="str">
        <f t="shared" si="28"/>
        <v/>
      </c>
    </row>
    <row r="1817" spans="1:45">
      <c r="A1817" s="34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  <c r="AJ1817" s="34"/>
      <c r="AK1817" s="34"/>
      <c r="AL1817" s="34"/>
      <c r="AM1817" s="34"/>
      <c r="AN1817" s="34"/>
      <c r="AO1817" s="34"/>
      <c r="AP1817" s="34"/>
      <c r="AQ1817" s="34"/>
      <c r="AR1817" s="34"/>
      <c r="AS1817" s="47" t="str">
        <f t="shared" si="28"/>
        <v/>
      </c>
    </row>
    <row r="1818" spans="1:45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  <c r="AJ1818" s="34"/>
      <c r="AK1818" s="34"/>
      <c r="AL1818" s="34"/>
      <c r="AM1818" s="34"/>
      <c r="AN1818" s="34"/>
      <c r="AO1818" s="34"/>
      <c r="AP1818" s="34"/>
      <c r="AQ1818" s="34"/>
      <c r="AR1818" s="34"/>
      <c r="AS1818" s="47" t="str">
        <f t="shared" si="28"/>
        <v/>
      </c>
    </row>
    <row r="1819" spans="1:45">
      <c r="A1819" s="34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  <c r="AJ1819" s="34"/>
      <c r="AK1819" s="34"/>
      <c r="AL1819" s="34"/>
      <c r="AM1819" s="34"/>
      <c r="AN1819" s="34"/>
      <c r="AO1819" s="34"/>
      <c r="AP1819" s="34"/>
      <c r="AQ1819" s="34"/>
      <c r="AR1819" s="34"/>
      <c r="AS1819" s="47" t="str">
        <f t="shared" si="28"/>
        <v/>
      </c>
    </row>
    <row r="1820" spans="1:45">
      <c r="A1820" s="34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  <c r="AJ1820" s="34"/>
      <c r="AK1820" s="34"/>
      <c r="AL1820" s="34"/>
      <c r="AM1820" s="34"/>
      <c r="AN1820" s="34"/>
      <c r="AO1820" s="34"/>
      <c r="AP1820" s="34"/>
      <c r="AQ1820" s="34"/>
      <c r="AR1820" s="34"/>
      <c r="AS1820" s="47" t="str">
        <f t="shared" si="28"/>
        <v/>
      </c>
    </row>
    <row r="1821" spans="1:45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  <c r="AJ1821" s="34"/>
      <c r="AK1821" s="34"/>
      <c r="AL1821" s="34"/>
      <c r="AM1821" s="34"/>
      <c r="AN1821" s="34"/>
      <c r="AO1821" s="34"/>
      <c r="AP1821" s="34"/>
      <c r="AQ1821" s="34"/>
      <c r="AR1821" s="34"/>
      <c r="AS1821" s="47" t="str">
        <f t="shared" si="28"/>
        <v/>
      </c>
    </row>
    <row r="1822" spans="1:45">
      <c r="A1822" s="34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  <c r="AJ1822" s="34"/>
      <c r="AK1822" s="34"/>
      <c r="AL1822" s="34"/>
      <c r="AM1822" s="34"/>
      <c r="AN1822" s="34"/>
      <c r="AO1822" s="34"/>
      <c r="AP1822" s="34"/>
      <c r="AQ1822" s="34"/>
      <c r="AR1822" s="34"/>
      <c r="AS1822" s="47" t="str">
        <f t="shared" si="28"/>
        <v/>
      </c>
    </row>
    <row r="1823" spans="1:45">
      <c r="A1823" s="34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  <c r="AJ1823" s="34"/>
      <c r="AK1823" s="34"/>
      <c r="AL1823" s="34"/>
      <c r="AM1823" s="34"/>
      <c r="AN1823" s="34"/>
      <c r="AO1823" s="34"/>
      <c r="AP1823" s="34"/>
      <c r="AQ1823" s="34"/>
      <c r="AR1823" s="34"/>
      <c r="AS1823" s="47" t="str">
        <f t="shared" si="28"/>
        <v/>
      </c>
    </row>
    <row r="1824" spans="1:45">
      <c r="A1824" s="34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  <c r="AJ1824" s="34"/>
      <c r="AK1824" s="34"/>
      <c r="AL1824" s="34"/>
      <c r="AM1824" s="34"/>
      <c r="AN1824" s="34"/>
      <c r="AO1824" s="34"/>
      <c r="AP1824" s="34"/>
      <c r="AQ1824" s="34"/>
      <c r="AR1824" s="34"/>
      <c r="AS1824" s="47" t="str">
        <f t="shared" si="28"/>
        <v/>
      </c>
    </row>
    <row r="1825" spans="1:45">
      <c r="A1825" s="34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  <c r="AJ1825" s="34"/>
      <c r="AK1825" s="34"/>
      <c r="AL1825" s="34"/>
      <c r="AM1825" s="34"/>
      <c r="AN1825" s="34"/>
      <c r="AO1825" s="34"/>
      <c r="AP1825" s="34"/>
      <c r="AQ1825" s="34"/>
      <c r="AR1825" s="34"/>
      <c r="AS1825" s="47" t="str">
        <f t="shared" si="28"/>
        <v/>
      </c>
    </row>
    <row r="1826" spans="1:45">
      <c r="A1826" s="34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  <c r="AJ1826" s="34"/>
      <c r="AK1826" s="34"/>
      <c r="AL1826" s="34"/>
      <c r="AM1826" s="34"/>
      <c r="AN1826" s="34"/>
      <c r="AO1826" s="34"/>
      <c r="AP1826" s="34"/>
      <c r="AQ1826" s="34"/>
      <c r="AR1826" s="34"/>
      <c r="AS1826" s="47" t="str">
        <f t="shared" si="28"/>
        <v/>
      </c>
    </row>
    <row r="1827" spans="1:45">
      <c r="A1827" s="34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  <c r="AJ1827" s="34"/>
      <c r="AK1827" s="34"/>
      <c r="AL1827" s="34"/>
      <c r="AM1827" s="34"/>
      <c r="AN1827" s="34"/>
      <c r="AO1827" s="34"/>
      <c r="AP1827" s="34"/>
      <c r="AQ1827" s="34"/>
      <c r="AR1827" s="34"/>
      <c r="AS1827" s="47" t="str">
        <f t="shared" si="28"/>
        <v/>
      </c>
    </row>
    <row r="1828" spans="1:45">
      <c r="A1828" s="34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  <c r="AJ1828" s="34"/>
      <c r="AK1828" s="34"/>
      <c r="AL1828" s="34"/>
      <c r="AM1828" s="34"/>
      <c r="AN1828" s="34"/>
      <c r="AO1828" s="34"/>
      <c r="AP1828" s="34"/>
      <c r="AQ1828" s="34"/>
      <c r="AR1828" s="34"/>
      <c r="AS1828" s="47" t="str">
        <f t="shared" si="28"/>
        <v/>
      </c>
    </row>
    <row r="1829" spans="1:45">
      <c r="A1829" s="34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  <c r="AJ1829" s="34"/>
      <c r="AK1829" s="34"/>
      <c r="AL1829" s="34"/>
      <c r="AM1829" s="34"/>
      <c r="AN1829" s="34"/>
      <c r="AO1829" s="34"/>
      <c r="AP1829" s="34"/>
      <c r="AQ1829" s="34"/>
      <c r="AR1829" s="34"/>
      <c r="AS1829" s="47" t="str">
        <f t="shared" si="28"/>
        <v/>
      </c>
    </row>
    <row r="1830" spans="1:45">
      <c r="A1830" s="34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  <c r="AJ1830" s="34"/>
      <c r="AK1830" s="34"/>
      <c r="AL1830" s="34"/>
      <c r="AM1830" s="34"/>
      <c r="AN1830" s="34"/>
      <c r="AO1830" s="34"/>
      <c r="AP1830" s="34"/>
      <c r="AQ1830" s="34"/>
      <c r="AR1830" s="34"/>
      <c r="AS1830" s="47" t="str">
        <f t="shared" si="28"/>
        <v/>
      </c>
    </row>
    <row r="1831" spans="1:45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  <c r="AL1831" s="34"/>
      <c r="AM1831" s="34"/>
      <c r="AN1831" s="34"/>
      <c r="AO1831" s="34"/>
      <c r="AP1831" s="34"/>
      <c r="AQ1831" s="34"/>
      <c r="AR1831" s="34"/>
      <c r="AS1831" s="47" t="str">
        <f t="shared" si="28"/>
        <v/>
      </c>
    </row>
    <row r="1832" spans="1:45">
      <c r="A1832" s="34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  <c r="AL1832" s="34"/>
      <c r="AM1832" s="34"/>
      <c r="AN1832" s="34"/>
      <c r="AO1832" s="34"/>
      <c r="AP1832" s="34"/>
      <c r="AQ1832" s="34"/>
      <c r="AR1832" s="34"/>
      <c r="AS1832" s="47" t="str">
        <f t="shared" si="28"/>
        <v/>
      </c>
    </row>
    <row r="1833" spans="1:45">
      <c r="A1833" s="34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  <c r="AJ1833" s="34"/>
      <c r="AK1833" s="34"/>
      <c r="AL1833" s="34"/>
      <c r="AM1833" s="34"/>
      <c r="AN1833" s="34"/>
      <c r="AO1833" s="34"/>
      <c r="AP1833" s="34"/>
      <c r="AQ1833" s="34"/>
      <c r="AR1833" s="34"/>
      <c r="AS1833" s="47" t="str">
        <f t="shared" si="28"/>
        <v/>
      </c>
    </row>
    <row r="1834" spans="1:45">
      <c r="A1834" s="34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  <c r="AJ1834" s="34"/>
      <c r="AK1834" s="34"/>
      <c r="AL1834" s="34"/>
      <c r="AM1834" s="34"/>
      <c r="AN1834" s="34"/>
      <c r="AO1834" s="34"/>
      <c r="AP1834" s="34"/>
      <c r="AQ1834" s="34"/>
      <c r="AR1834" s="34"/>
      <c r="AS1834" s="47" t="str">
        <f t="shared" si="28"/>
        <v/>
      </c>
    </row>
    <row r="1835" spans="1:45">
      <c r="A1835" s="34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  <c r="AL1835" s="34"/>
      <c r="AM1835" s="34"/>
      <c r="AN1835" s="34"/>
      <c r="AO1835" s="34"/>
      <c r="AP1835" s="34"/>
      <c r="AQ1835" s="34"/>
      <c r="AR1835" s="34"/>
      <c r="AS1835" s="47" t="str">
        <f t="shared" si="28"/>
        <v/>
      </c>
    </row>
    <row r="1836" spans="1:45">
      <c r="A1836" s="34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  <c r="AL1836" s="34"/>
      <c r="AM1836" s="34"/>
      <c r="AN1836" s="34"/>
      <c r="AO1836" s="34"/>
      <c r="AP1836" s="34"/>
      <c r="AQ1836" s="34"/>
      <c r="AR1836" s="34"/>
      <c r="AS1836" s="47" t="str">
        <f t="shared" si="28"/>
        <v/>
      </c>
    </row>
    <row r="1837" spans="1:45">
      <c r="A1837" s="34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  <c r="AL1837" s="34"/>
      <c r="AM1837" s="34"/>
      <c r="AN1837" s="34"/>
      <c r="AO1837" s="34"/>
      <c r="AP1837" s="34"/>
      <c r="AQ1837" s="34"/>
      <c r="AR1837" s="34"/>
      <c r="AS1837" s="47" t="str">
        <f t="shared" si="28"/>
        <v/>
      </c>
    </row>
    <row r="1838" spans="1:45">
      <c r="A1838" s="34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  <c r="AL1838" s="34"/>
      <c r="AM1838" s="34"/>
      <c r="AN1838" s="34"/>
      <c r="AO1838" s="34"/>
      <c r="AP1838" s="34"/>
      <c r="AQ1838" s="34"/>
      <c r="AR1838" s="34"/>
      <c r="AS1838" s="47" t="str">
        <f t="shared" si="28"/>
        <v/>
      </c>
    </row>
    <row r="1839" spans="1:45">
      <c r="A1839" s="34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  <c r="AL1839" s="34"/>
      <c r="AM1839" s="34"/>
      <c r="AN1839" s="34"/>
      <c r="AO1839" s="34"/>
      <c r="AP1839" s="34"/>
      <c r="AQ1839" s="34"/>
      <c r="AR1839" s="34"/>
      <c r="AS1839" s="47" t="str">
        <f t="shared" si="28"/>
        <v/>
      </c>
    </row>
    <row r="1840" spans="1:45">
      <c r="A1840" s="34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  <c r="AL1840" s="34"/>
      <c r="AM1840" s="34"/>
      <c r="AN1840" s="34"/>
      <c r="AO1840" s="34"/>
      <c r="AP1840" s="34"/>
      <c r="AQ1840" s="34"/>
      <c r="AR1840" s="34"/>
      <c r="AS1840" s="47" t="str">
        <f t="shared" si="28"/>
        <v/>
      </c>
    </row>
    <row r="1841" spans="1:45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  <c r="AL1841" s="34"/>
      <c r="AM1841" s="34"/>
      <c r="AN1841" s="34"/>
      <c r="AO1841" s="34"/>
      <c r="AP1841" s="34"/>
      <c r="AQ1841" s="34"/>
      <c r="AR1841" s="34"/>
      <c r="AS1841" s="47" t="str">
        <f t="shared" si="28"/>
        <v/>
      </c>
    </row>
    <row r="1842" spans="1:45">
      <c r="A1842" s="34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  <c r="AL1842" s="34"/>
      <c r="AM1842" s="34"/>
      <c r="AN1842" s="34"/>
      <c r="AO1842" s="34"/>
      <c r="AP1842" s="34"/>
      <c r="AQ1842" s="34"/>
      <c r="AR1842" s="34"/>
      <c r="AS1842" s="47" t="str">
        <f t="shared" si="28"/>
        <v/>
      </c>
    </row>
    <row r="1843" spans="1:45">
      <c r="A1843" s="34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34"/>
      <c r="AP1843" s="34"/>
      <c r="AQ1843" s="34"/>
      <c r="AR1843" s="34"/>
      <c r="AS1843" s="47" t="str">
        <f t="shared" si="28"/>
        <v/>
      </c>
    </row>
    <row r="1844" spans="1:45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34"/>
      <c r="AP1844" s="34"/>
      <c r="AQ1844" s="34"/>
      <c r="AR1844" s="34"/>
      <c r="AS1844" s="47" t="str">
        <f t="shared" si="28"/>
        <v/>
      </c>
    </row>
    <row r="1845" spans="1:45">
      <c r="A1845" s="34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34"/>
      <c r="AP1845" s="34"/>
      <c r="AQ1845" s="34"/>
      <c r="AR1845" s="34"/>
      <c r="AS1845" s="47" t="str">
        <f t="shared" si="28"/>
        <v/>
      </c>
    </row>
    <row r="1846" spans="1:45">
      <c r="A1846" s="34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34"/>
      <c r="AP1846" s="34"/>
      <c r="AQ1846" s="34"/>
      <c r="AR1846" s="34"/>
      <c r="AS1846" s="47" t="str">
        <f t="shared" si="28"/>
        <v/>
      </c>
    </row>
    <row r="1847" spans="1:45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  <c r="AL1847" s="34"/>
      <c r="AM1847" s="34"/>
      <c r="AN1847" s="34"/>
      <c r="AO1847" s="34"/>
      <c r="AP1847" s="34"/>
      <c r="AQ1847" s="34"/>
      <c r="AR1847" s="34"/>
      <c r="AS1847" s="47" t="str">
        <f t="shared" si="28"/>
        <v/>
      </c>
    </row>
    <row r="1848" spans="1:45">
      <c r="A1848" s="34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  <c r="AL1848" s="34"/>
      <c r="AM1848" s="34"/>
      <c r="AN1848" s="34"/>
      <c r="AO1848" s="34"/>
      <c r="AP1848" s="34"/>
      <c r="AQ1848" s="34"/>
      <c r="AR1848" s="34"/>
      <c r="AS1848" s="47" t="str">
        <f t="shared" si="28"/>
        <v/>
      </c>
    </row>
    <row r="1849" spans="1:45">
      <c r="A1849" s="34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34"/>
      <c r="AP1849" s="34"/>
      <c r="AQ1849" s="34"/>
      <c r="AR1849" s="34"/>
      <c r="AS1849" s="47" t="str">
        <f t="shared" si="28"/>
        <v/>
      </c>
    </row>
    <row r="1850" spans="1:45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  <c r="AL1850" s="34"/>
      <c r="AM1850" s="34"/>
      <c r="AN1850" s="34"/>
      <c r="AO1850" s="34"/>
      <c r="AP1850" s="34"/>
      <c r="AQ1850" s="34"/>
      <c r="AR1850" s="34"/>
      <c r="AS1850" s="47" t="str">
        <f t="shared" si="28"/>
        <v/>
      </c>
    </row>
    <row r="1851" spans="1:45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34"/>
      <c r="AP1851" s="34"/>
      <c r="AQ1851" s="34"/>
      <c r="AR1851" s="34"/>
      <c r="AS1851" s="47" t="str">
        <f t="shared" si="28"/>
        <v/>
      </c>
    </row>
    <row r="1852" spans="1:45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34"/>
      <c r="AP1852" s="34"/>
      <c r="AQ1852" s="34"/>
      <c r="AR1852" s="34"/>
      <c r="AS1852" s="47" t="str">
        <f t="shared" si="28"/>
        <v/>
      </c>
    </row>
    <row r="1853" spans="1:45">
      <c r="A1853" s="34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34"/>
      <c r="AP1853" s="34"/>
      <c r="AQ1853" s="34"/>
      <c r="AR1853" s="34"/>
      <c r="AS1853" s="47" t="str">
        <f t="shared" si="28"/>
        <v/>
      </c>
    </row>
    <row r="1854" spans="1:45">
      <c r="A1854" s="34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34"/>
      <c r="AP1854" s="34"/>
      <c r="AQ1854" s="34"/>
      <c r="AR1854" s="34"/>
      <c r="AS1854" s="47" t="str">
        <f t="shared" si="28"/>
        <v/>
      </c>
    </row>
    <row r="1855" spans="1:45">
      <c r="A1855" s="34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  <c r="AJ1855" s="34"/>
      <c r="AK1855" s="34"/>
      <c r="AL1855" s="34"/>
      <c r="AM1855" s="34"/>
      <c r="AN1855" s="34"/>
      <c r="AO1855" s="34"/>
      <c r="AP1855" s="34"/>
      <c r="AQ1855" s="34"/>
      <c r="AR1855" s="34"/>
      <c r="AS1855" s="47" t="str">
        <f t="shared" si="28"/>
        <v/>
      </c>
    </row>
    <row r="1856" spans="1:45">
      <c r="A1856" s="34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  <c r="AJ1856" s="34"/>
      <c r="AK1856" s="34"/>
      <c r="AL1856" s="34"/>
      <c r="AM1856" s="34"/>
      <c r="AN1856" s="34"/>
      <c r="AO1856" s="34"/>
      <c r="AP1856" s="34"/>
      <c r="AQ1856" s="34"/>
      <c r="AR1856" s="34"/>
      <c r="AS1856" s="47" t="str">
        <f t="shared" si="28"/>
        <v/>
      </c>
    </row>
    <row r="1857" spans="1:45">
      <c r="A1857" s="34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  <c r="AJ1857" s="34"/>
      <c r="AK1857" s="34"/>
      <c r="AL1857" s="34"/>
      <c r="AM1857" s="34"/>
      <c r="AN1857" s="34"/>
      <c r="AO1857" s="34"/>
      <c r="AP1857" s="34"/>
      <c r="AQ1857" s="34"/>
      <c r="AR1857" s="34"/>
      <c r="AS1857" s="47" t="str">
        <f t="shared" si="28"/>
        <v/>
      </c>
    </row>
    <row r="1858" spans="1:45">
      <c r="A1858" s="34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  <c r="AJ1858" s="34"/>
      <c r="AK1858" s="34"/>
      <c r="AL1858" s="34"/>
      <c r="AM1858" s="34"/>
      <c r="AN1858" s="34"/>
      <c r="AO1858" s="34"/>
      <c r="AP1858" s="34"/>
      <c r="AQ1858" s="34"/>
      <c r="AR1858" s="34"/>
      <c r="AS1858" s="47" t="str">
        <f t="shared" si="28"/>
        <v/>
      </c>
    </row>
    <row r="1859" spans="1:45">
      <c r="A1859" s="34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  <c r="AJ1859" s="34"/>
      <c r="AK1859" s="34"/>
      <c r="AL1859" s="34"/>
      <c r="AM1859" s="34"/>
      <c r="AN1859" s="34"/>
      <c r="AO1859" s="34"/>
      <c r="AP1859" s="34"/>
      <c r="AQ1859" s="34"/>
      <c r="AR1859" s="34"/>
      <c r="AS1859" s="47" t="str">
        <f t="shared" si="28"/>
        <v/>
      </c>
    </row>
    <row r="1860" spans="1:45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  <c r="AJ1860" s="34"/>
      <c r="AK1860" s="34"/>
      <c r="AL1860" s="34"/>
      <c r="AM1860" s="34"/>
      <c r="AN1860" s="34"/>
      <c r="AO1860" s="34"/>
      <c r="AP1860" s="34"/>
      <c r="AQ1860" s="34"/>
      <c r="AR1860" s="34"/>
      <c r="AS1860" s="47" t="str">
        <f t="shared" ref="AS1860:AS1923" si="29">+LEFT(AN1860,1)</f>
        <v/>
      </c>
    </row>
    <row r="1861" spans="1:45">
      <c r="A1861" s="34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  <c r="AJ1861" s="34"/>
      <c r="AK1861" s="34"/>
      <c r="AL1861" s="34"/>
      <c r="AM1861" s="34"/>
      <c r="AN1861" s="34"/>
      <c r="AO1861" s="34"/>
      <c r="AP1861" s="34"/>
      <c r="AQ1861" s="34"/>
      <c r="AR1861" s="34"/>
      <c r="AS1861" s="47" t="str">
        <f t="shared" si="29"/>
        <v/>
      </c>
    </row>
    <row r="1862" spans="1:45">
      <c r="A1862" s="34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  <c r="AJ1862" s="34"/>
      <c r="AK1862" s="34"/>
      <c r="AL1862" s="34"/>
      <c r="AM1862" s="34"/>
      <c r="AN1862" s="34"/>
      <c r="AO1862" s="34"/>
      <c r="AP1862" s="34"/>
      <c r="AQ1862" s="34"/>
      <c r="AR1862" s="34"/>
      <c r="AS1862" s="47" t="str">
        <f t="shared" si="29"/>
        <v/>
      </c>
    </row>
    <row r="1863" spans="1:45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  <c r="AJ1863" s="34"/>
      <c r="AK1863" s="34"/>
      <c r="AL1863" s="34"/>
      <c r="AM1863" s="34"/>
      <c r="AN1863" s="34"/>
      <c r="AO1863" s="34"/>
      <c r="AP1863" s="34"/>
      <c r="AQ1863" s="34"/>
      <c r="AR1863" s="34"/>
      <c r="AS1863" s="47" t="str">
        <f t="shared" si="29"/>
        <v/>
      </c>
    </row>
    <row r="1864" spans="1:45">
      <c r="A1864" s="34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  <c r="AJ1864" s="34"/>
      <c r="AK1864" s="34"/>
      <c r="AL1864" s="34"/>
      <c r="AM1864" s="34"/>
      <c r="AN1864" s="34"/>
      <c r="AO1864" s="34"/>
      <c r="AP1864" s="34"/>
      <c r="AQ1864" s="34"/>
      <c r="AR1864" s="34"/>
      <c r="AS1864" s="47" t="str">
        <f t="shared" si="29"/>
        <v/>
      </c>
    </row>
    <row r="1865" spans="1:45">
      <c r="A1865" s="34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  <c r="AJ1865" s="34"/>
      <c r="AK1865" s="34"/>
      <c r="AL1865" s="34"/>
      <c r="AM1865" s="34"/>
      <c r="AN1865" s="34"/>
      <c r="AO1865" s="34"/>
      <c r="AP1865" s="34"/>
      <c r="AQ1865" s="34"/>
      <c r="AR1865" s="34"/>
      <c r="AS1865" s="47" t="str">
        <f t="shared" si="29"/>
        <v/>
      </c>
    </row>
    <row r="1866" spans="1:45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  <c r="AJ1866" s="34"/>
      <c r="AK1866" s="34"/>
      <c r="AL1866" s="34"/>
      <c r="AM1866" s="34"/>
      <c r="AN1866" s="34"/>
      <c r="AO1866" s="34"/>
      <c r="AP1866" s="34"/>
      <c r="AQ1866" s="34"/>
      <c r="AR1866" s="34"/>
      <c r="AS1866" s="47" t="str">
        <f t="shared" si="29"/>
        <v/>
      </c>
    </row>
    <row r="1867" spans="1:45">
      <c r="A1867" s="34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  <c r="AJ1867" s="34"/>
      <c r="AK1867" s="34"/>
      <c r="AL1867" s="34"/>
      <c r="AM1867" s="34"/>
      <c r="AN1867" s="34"/>
      <c r="AO1867" s="34"/>
      <c r="AP1867" s="34"/>
      <c r="AQ1867" s="34"/>
      <c r="AR1867" s="34"/>
      <c r="AS1867" s="47" t="str">
        <f t="shared" si="29"/>
        <v/>
      </c>
    </row>
    <row r="1868" spans="1:45">
      <c r="A1868" s="34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  <c r="AJ1868" s="34"/>
      <c r="AK1868" s="34"/>
      <c r="AL1868" s="34"/>
      <c r="AM1868" s="34"/>
      <c r="AN1868" s="34"/>
      <c r="AO1868" s="34"/>
      <c r="AP1868" s="34"/>
      <c r="AQ1868" s="34"/>
      <c r="AR1868" s="34"/>
      <c r="AS1868" s="47" t="str">
        <f t="shared" si="29"/>
        <v/>
      </c>
    </row>
    <row r="1869" spans="1:45">
      <c r="A1869" s="34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  <c r="AJ1869" s="34"/>
      <c r="AK1869" s="34"/>
      <c r="AL1869" s="34"/>
      <c r="AM1869" s="34"/>
      <c r="AN1869" s="34"/>
      <c r="AO1869" s="34"/>
      <c r="AP1869" s="34"/>
      <c r="AQ1869" s="34"/>
      <c r="AR1869" s="34"/>
      <c r="AS1869" s="47" t="str">
        <f t="shared" si="29"/>
        <v/>
      </c>
    </row>
    <row r="1870" spans="1:45">
      <c r="A1870" s="34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  <c r="AJ1870" s="34"/>
      <c r="AK1870" s="34"/>
      <c r="AL1870" s="34"/>
      <c r="AM1870" s="34"/>
      <c r="AN1870" s="34"/>
      <c r="AO1870" s="34"/>
      <c r="AP1870" s="34"/>
      <c r="AQ1870" s="34"/>
      <c r="AR1870" s="34"/>
      <c r="AS1870" s="47" t="str">
        <f t="shared" si="29"/>
        <v/>
      </c>
    </row>
    <row r="1871" spans="1:45">
      <c r="A1871" s="34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  <c r="AJ1871" s="34"/>
      <c r="AK1871" s="34"/>
      <c r="AL1871" s="34"/>
      <c r="AM1871" s="34"/>
      <c r="AN1871" s="34"/>
      <c r="AO1871" s="34"/>
      <c r="AP1871" s="34"/>
      <c r="AQ1871" s="34"/>
      <c r="AR1871" s="34"/>
      <c r="AS1871" s="47" t="str">
        <f t="shared" si="29"/>
        <v/>
      </c>
    </row>
    <row r="1872" spans="1:45">
      <c r="A1872" s="34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  <c r="AJ1872" s="34"/>
      <c r="AK1872" s="34"/>
      <c r="AL1872" s="34"/>
      <c r="AM1872" s="34"/>
      <c r="AN1872" s="34"/>
      <c r="AO1872" s="34"/>
      <c r="AP1872" s="34"/>
      <c r="AQ1872" s="34"/>
      <c r="AR1872" s="34"/>
      <c r="AS1872" s="47" t="str">
        <f t="shared" si="29"/>
        <v/>
      </c>
    </row>
    <row r="1873" spans="1:45">
      <c r="A1873" s="34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  <c r="AJ1873" s="34"/>
      <c r="AK1873" s="34"/>
      <c r="AL1873" s="34"/>
      <c r="AM1873" s="34"/>
      <c r="AN1873" s="34"/>
      <c r="AO1873" s="34"/>
      <c r="AP1873" s="34"/>
      <c r="AQ1873" s="34"/>
      <c r="AR1873" s="34"/>
      <c r="AS1873" s="47" t="str">
        <f t="shared" si="29"/>
        <v/>
      </c>
    </row>
    <row r="1874" spans="1:45">
      <c r="A1874" s="34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  <c r="AJ1874" s="34"/>
      <c r="AK1874" s="34"/>
      <c r="AL1874" s="34"/>
      <c r="AM1874" s="34"/>
      <c r="AN1874" s="34"/>
      <c r="AO1874" s="34"/>
      <c r="AP1874" s="34"/>
      <c r="AQ1874" s="34"/>
      <c r="AR1874" s="34"/>
      <c r="AS1874" s="47" t="str">
        <f t="shared" si="29"/>
        <v/>
      </c>
    </row>
    <row r="1875" spans="1:45">
      <c r="A1875" s="34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  <c r="AJ1875" s="34"/>
      <c r="AK1875" s="34"/>
      <c r="AL1875" s="34"/>
      <c r="AM1875" s="34"/>
      <c r="AN1875" s="34"/>
      <c r="AO1875" s="34"/>
      <c r="AP1875" s="34"/>
      <c r="AQ1875" s="34"/>
      <c r="AR1875" s="34"/>
      <c r="AS1875" s="47" t="str">
        <f t="shared" si="29"/>
        <v/>
      </c>
    </row>
    <row r="1876" spans="1:45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  <c r="AJ1876" s="34"/>
      <c r="AK1876" s="34"/>
      <c r="AL1876" s="34"/>
      <c r="AM1876" s="34"/>
      <c r="AN1876" s="34"/>
      <c r="AO1876" s="34"/>
      <c r="AP1876" s="34"/>
      <c r="AQ1876" s="34"/>
      <c r="AR1876" s="34"/>
      <c r="AS1876" s="47" t="str">
        <f t="shared" si="29"/>
        <v/>
      </c>
    </row>
    <row r="1877" spans="1:45">
      <c r="A1877" s="34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  <c r="AJ1877" s="34"/>
      <c r="AK1877" s="34"/>
      <c r="AL1877" s="34"/>
      <c r="AM1877" s="34"/>
      <c r="AN1877" s="34"/>
      <c r="AO1877" s="34"/>
      <c r="AP1877" s="34"/>
      <c r="AQ1877" s="34"/>
      <c r="AR1877" s="34"/>
      <c r="AS1877" s="47" t="str">
        <f t="shared" si="29"/>
        <v/>
      </c>
    </row>
    <row r="1878" spans="1:45">
      <c r="A1878" s="34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  <c r="AJ1878" s="34"/>
      <c r="AK1878" s="34"/>
      <c r="AL1878" s="34"/>
      <c r="AM1878" s="34"/>
      <c r="AN1878" s="34"/>
      <c r="AO1878" s="34"/>
      <c r="AP1878" s="34"/>
      <c r="AQ1878" s="34"/>
      <c r="AR1878" s="34"/>
      <c r="AS1878" s="47" t="str">
        <f t="shared" si="29"/>
        <v/>
      </c>
    </row>
    <row r="1879" spans="1:45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  <c r="AJ1879" s="34"/>
      <c r="AK1879" s="34"/>
      <c r="AL1879" s="34"/>
      <c r="AM1879" s="34"/>
      <c r="AN1879" s="34"/>
      <c r="AO1879" s="34"/>
      <c r="AP1879" s="34"/>
      <c r="AQ1879" s="34"/>
      <c r="AR1879" s="34"/>
      <c r="AS1879" s="47" t="str">
        <f t="shared" si="29"/>
        <v/>
      </c>
    </row>
    <row r="1880" spans="1:45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  <c r="AJ1880" s="34"/>
      <c r="AK1880" s="34"/>
      <c r="AL1880" s="34"/>
      <c r="AM1880" s="34"/>
      <c r="AN1880" s="34"/>
      <c r="AO1880" s="34"/>
      <c r="AP1880" s="34"/>
      <c r="AQ1880" s="34"/>
      <c r="AR1880" s="34"/>
      <c r="AS1880" s="47" t="str">
        <f t="shared" si="29"/>
        <v/>
      </c>
    </row>
    <row r="1881" spans="1:45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  <c r="AJ1881" s="34"/>
      <c r="AK1881" s="34"/>
      <c r="AL1881" s="34"/>
      <c r="AM1881" s="34"/>
      <c r="AN1881" s="34"/>
      <c r="AO1881" s="34"/>
      <c r="AP1881" s="34"/>
      <c r="AQ1881" s="34"/>
      <c r="AR1881" s="34"/>
      <c r="AS1881" s="47" t="str">
        <f t="shared" si="29"/>
        <v/>
      </c>
    </row>
    <row r="1882" spans="1:45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  <c r="AJ1882" s="34"/>
      <c r="AK1882" s="34"/>
      <c r="AL1882" s="34"/>
      <c r="AM1882" s="34"/>
      <c r="AN1882" s="34"/>
      <c r="AO1882" s="34"/>
      <c r="AP1882" s="34"/>
      <c r="AQ1882" s="34"/>
      <c r="AR1882" s="34"/>
      <c r="AS1882" s="47" t="str">
        <f t="shared" si="29"/>
        <v/>
      </c>
    </row>
    <row r="1883" spans="1:45">
      <c r="A1883" s="34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  <c r="AL1883" s="34"/>
      <c r="AM1883" s="34"/>
      <c r="AN1883" s="34"/>
      <c r="AO1883" s="34"/>
      <c r="AP1883" s="34"/>
      <c r="AQ1883" s="34"/>
      <c r="AR1883" s="34"/>
      <c r="AS1883" s="47" t="str">
        <f t="shared" si="29"/>
        <v/>
      </c>
    </row>
    <row r="1884" spans="1:45">
      <c r="A1884" s="34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34"/>
      <c r="AP1884" s="34"/>
      <c r="AQ1884" s="34"/>
      <c r="AR1884" s="34"/>
      <c r="AS1884" s="47" t="str">
        <f t="shared" si="29"/>
        <v/>
      </c>
    </row>
    <row r="1885" spans="1:45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34"/>
      <c r="AP1885" s="34"/>
      <c r="AQ1885" s="34"/>
      <c r="AR1885" s="34"/>
      <c r="AS1885" s="47" t="str">
        <f t="shared" si="29"/>
        <v/>
      </c>
    </row>
    <row r="1886" spans="1:45">
      <c r="A1886" s="34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34"/>
      <c r="AP1886" s="34"/>
      <c r="AQ1886" s="34"/>
      <c r="AR1886" s="34"/>
      <c r="AS1886" s="47" t="str">
        <f t="shared" si="29"/>
        <v/>
      </c>
    </row>
    <row r="1887" spans="1:45">
      <c r="A1887" s="34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  <c r="AJ1887" s="34"/>
      <c r="AK1887" s="34"/>
      <c r="AL1887" s="34"/>
      <c r="AM1887" s="34"/>
      <c r="AN1887" s="34"/>
      <c r="AO1887" s="34"/>
      <c r="AP1887" s="34"/>
      <c r="AQ1887" s="34"/>
      <c r="AR1887" s="34"/>
      <c r="AS1887" s="47" t="str">
        <f t="shared" si="29"/>
        <v/>
      </c>
    </row>
    <row r="1888" spans="1:45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  <c r="AJ1888" s="34"/>
      <c r="AK1888" s="34"/>
      <c r="AL1888" s="34"/>
      <c r="AM1888" s="34"/>
      <c r="AN1888" s="34"/>
      <c r="AO1888" s="34"/>
      <c r="AP1888" s="34"/>
      <c r="AQ1888" s="34"/>
      <c r="AR1888" s="34"/>
      <c r="AS1888" s="47" t="str">
        <f t="shared" si="29"/>
        <v/>
      </c>
    </row>
    <row r="1889" spans="1:45">
      <c r="A1889" s="34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  <c r="AJ1889" s="34"/>
      <c r="AK1889" s="34"/>
      <c r="AL1889" s="34"/>
      <c r="AM1889" s="34"/>
      <c r="AN1889" s="34"/>
      <c r="AO1889" s="34"/>
      <c r="AP1889" s="34"/>
      <c r="AQ1889" s="34"/>
      <c r="AR1889" s="34"/>
      <c r="AS1889" s="47" t="str">
        <f t="shared" si="29"/>
        <v/>
      </c>
    </row>
    <row r="1890" spans="1:45">
      <c r="A1890" s="34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  <c r="AJ1890" s="34"/>
      <c r="AK1890" s="34"/>
      <c r="AL1890" s="34"/>
      <c r="AM1890" s="34"/>
      <c r="AN1890" s="34"/>
      <c r="AO1890" s="34"/>
      <c r="AP1890" s="34"/>
      <c r="AQ1890" s="34"/>
      <c r="AR1890" s="34"/>
      <c r="AS1890" s="47" t="str">
        <f t="shared" si="29"/>
        <v/>
      </c>
    </row>
    <row r="1891" spans="1:45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  <c r="AL1891" s="34"/>
      <c r="AM1891" s="34"/>
      <c r="AN1891" s="34"/>
      <c r="AO1891" s="34"/>
      <c r="AP1891" s="34"/>
      <c r="AQ1891" s="34"/>
      <c r="AR1891" s="34"/>
      <c r="AS1891" s="47" t="str">
        <f t="shared" si="29"/>
        <v/>
      </c>
    </row>
    <row r="1892" spans="1:45">
      <c r="A1892" s="34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  <c r="AL1892" s="34"/>
      <c r="AM1892" s="34"/>
      <c r="AN1892" s="34"/>
      <c r="AO1892" s="34"/>
      <c r="AP1892" s="34"/>
      <c r="AQ1892" s="34"/>
      <c r="AR1892" s="34"/>
      <c r="AS1892" s="47" t="str">
        <f t="shared" si="29"/>
        <v/>
      </c>
    </row>
    <row r="1893" spans="1:45">
      <c r="A1893" s="34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  <c r="AL1893" s="34"/>
      <c r="AM1893" s="34"/>
      <c r="AN1893" s="34"/>
      <c r="AO1893" s="34"/>
      <c r="AP1893" s="34"/>
      <c r="AQ1893" s="34"/>
      <c r="AR1893" s="34"/>
      <c r="AS1893" s="47" t="str">
        <f t="shared" si="29"/>
        <v/>
      </c>
    </row>
    <row r="1894" spans="1:45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34"/>
      <c r="AP1894" s="34"/>
      <c r="AQ1894" s="34"/>
      <c r="AR1894" s="34"/>
      <c r="AS1894" s="47" t="str">
        <f t="shared" si="29"/>
        <v/>
      </c>
    </row>
    <row r="1895" spans="1:45">
      <c r="A1895" s="34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34"/>
      <c r="AP1895" s="34"/>
      <c r="AQ1895" s="34"/>
      <c r="AR1895" s="34"/>
      <c r="AS1895" s="47" t="str">
        <f t="shared" si="29"/>
        <v/>
      </c>
    </row>
    <row r="1896" spans="1:45">
      <c r="A1896" s="34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34"/>
      <c r="AP1896" s="34"/>
      <c r="AQ1896" s="34"/>
      <c r="AR1896" s="34"/>
      <c r="AS1896" s="47" t="str">
        <f t="shared" si="29"/>
        <v/>
      </c>
    </row>
    <row r="1897" spans="1:45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34"/>
      <c r="AP1897" s="34"/>
      <c r="AQ1897" s="34"/>
      <c r="AR1897" s="34"/>
      <c r="AS1897" s="47" t="str">
        <f t="shared" si="29"/>
        <v/>
      </c>
    </row>
    <row r="1898" spans="1:45">
      <c r="A1898" s="34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  <c r="AL1898" s="34"/>
      <c r="AM1898" s="34"/>
      <c r="AN1898" s="34"/>
      <c r="AO1898" s="34"/>
      <c r="AP1898" s="34"/>
      <c r="AQ1898" s="34"/>
      <c r="AR1898" s="34"/>
      <c r="AS1898" s="47" t="str">
        <f t="shared" si="29"/>
        <v/>
      </c>
    </row>
    <row r="1899" spans="1:45">
      <c r="A1899" s="34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  <c r="AJ1899" s="34"/>
      <c r="AK1899" s="34"/>
      <c r="AL1899" s="34"/>
      <c r="AM1899" s="34"/>
      <c r="AN1899" s="34"/>
      <c r="AO1899" s="34"/>
      <c r="AP1899" s="34"/>
      <c r="AQ1899" s="34"/>
      <c r="AR1899" s="34"/>
      <c r="AS1899" s="47" t="str">
        <f t="shared" si="29"/>
        <v/>
      </c>
    </row>
    <row r="1900" spans="1:45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34"/>
      <c r="AP1900" s="34"/>
      <c r="AQ1900" s="34"/>
      <c r="AR1900" s="34"/>
      <c r="AS1900" s="47" t="str">
        <f t="shared" si="29"/>
        <v/>
      </c>
    </row>
    <row r="1901" spans="1:45">
      <c r="A1901" s="34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34"/>
      <c r="AP1901" s="34"/>
      <c r="AQ1901" s="34"/>
      <c r="AR1901" s="34"/>
      <c r="AS1901" s="47" t="str">
        <f t="shared" si="29"/>
        <v/>
      </c>
    </row>
    <row r="1902" spans="1:45">
      <c r="A1902" s="34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34"/>
      <c r="AP1902" s="34"/>
      <c r="AQ1902" s="34"/>
      <c r="AR1902" s="34"/>
      <c r="AS1902" s="47" t="str">
        <f t="shared" si="29"/>
        <v/>
      </c>
    </row>
    <row r="1903" spans="1:45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34"/>
      <c r="AP1903" s="34"/>
      <c r="AQ1903" s="34"/>
      <c r="AR1903" s="34"/>
      <c r="AS1903" s="47" t="str">
        <f t="shared" si="29"/>
        <v/>
      </c>
    </row>
    <row r="1904" spans="1:45">
      <c r="A1904" s="34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34"/>
      <c r="AP1904" s="34"/>
      <c r="AQ1904" s="34"/>
      <c r="AR1904" s="34"/>
      <c r="AS1904" s="47" t="str">
        <f t="shared" si="29"/>
        <v/>
      </c>
    </row>
    <row r="1905" spans="1:45">
      <c r="A1905" s="34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34"/>
      <c r="AP1905" s="34"/>
      <c r="AQ1905" s="34"/>
      <c r="AR1905" s="34"/>
      <c r="AS1905" s="47" t="str">
        <f t="shared" si="29"/>
        <v/>
      </c>
    </row>
    <row r="1906" spans="1:45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34"/>
      <c r="AP1906" s="34"/>
      <c r="AQ1906" s="34"/>
      <c r="AR1906" s="34"/>
      <c r="AS1906" s="47" t="str">
        <f t="shared" si="29"/>
        <v/>
      </c>
    </row>
    <row r="1907" spans="1:45">
      <c r="A1907" s="34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  <c r="AJ1907" s="34"/>
      <c r="AK1907" s="34"/>
      <c r="AL1907" s="34"/>
      <c r="AM1907" s="34"/>
      <c r="AN1907" s="34"/>
      <c r="AO1907" s="34"/>
      <c r="AP1907" s="34"/>
      <c r="AQ1907" s="34"/>
      <c r="AR1907" s="34"/>
      <c r="AS1907" s="47" t="str">
        <f t="shared" si="29"/>
        <v/>
      </c>
    </row>
    <row r="1908" spans="1:45">
      <c r="A1908" s="34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  <c r="AJ1908" s="34"/>
      <c r="AK1908" s="34"/>
      <c r="AL1908" s="34"/>
      <c r="AM1908" s="34"/>
      <c r="AN1908" s="34"/>
      <c r="AO1908" s="34"/>
      <c r="AP1908" s="34"/>
      <c r="AQ1908" s="34"/>
      <c r="AR1908" s="34"/>
      <c r="AS1908" s="47" t="str">
        <f t="shared" si="29"/>
        <v/>
      </c>
    </row>
    <row r="1909" spans="1:45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  <c r="AJ1909" s="34"/>
      <c r="AK1909" s="34"/>
      <c r="AL1909" s="34"/>
      <c r="AM1909" s="34"/>
      <c r="AN1909" s="34"/>
      <c r="AO1909" s="34"/>
      <c r="AP1909" s="34"/>
      <c r="AQ1909" s="34"/>
      <c r="AR1909" s="34"/>
      <c r="AS1909" s="47" t="str">
        <f t="shared" si="29"/>
        <v/>
      </c>
    </row>
    <row r="1910" spans="1:45">
      <c r="A1910" s="34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  <c r="AJ1910" s="34"/>
      <c r="AK1910" s="34"/>
      <c r="AL1910" s="34"/>
      <c r="AM1910" s="34"/>
      <c r="AN1910" s="34"/>
      <c r="AO1910" s="34"/>
      <c r="AP1910" s="34"/>
      <c r="AQ1910" s="34"/>
      <c r="AR1910" s="34"/>
      <c r="AS1910" s="47" t="str">
        <f t="shared" si="29"/>
        <v/>
      </c>
    </row>
    <row r="1911" spans="1:45">
      <c r="A1911" s="34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  <c r="AJ1911" s="34"/>
      <c r="AK1911" s="34"/>
      <c r="AL1911" s="34"/>
      <c r="AM1911" s="34"/>
      <c r="AN1911" s="34"/>
      <c r="AO1911" s="34"/>
      <c r="AP1911" s="34"/>
      <c r="AQ1911" s="34"/>
      <c r="AR1911" s="34"/>
      <c r="AS1911" s="47" t="str">
        <f t="shared" si="29"/>
        <v/>
      </c>
    </row>
    <row r="1912" spans="1:45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  <c r="AJ1912" s="34"/>
      <c r="AK1912" s="34"/>
      <c r="AL1912" s="34"/>
      <c r="AM1912" s="34"/>
      <c r="AN1912" s="34"/>
      <c r="AO1912" s="34"/>
      <c r="AP1912" s="34"/>
      <c r="AQ1912" s="34"/>
      <c r="AR1912" s="34"/>
      <c r="AS1912" s="47" t="str">
        <f t="shared" si="29"/>
        <v/>
      </c>
    </row>
    <row r="1913" spans="1:45">
      <c r="A1913" s="34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  <c r="AJ1913" s="34"/>
      <c r="AK1913" s="34"/>
      <c r="AL1913" s="34"/>
      <c r="AM1913" s="34"/>
      <c r="AN1913" s="34"/>
      <c r="AO1913" s="34"/>
      <c r="AP1913" s="34"/>
      <c r="AQ1913" s="34"/>
      <c r="AR1913" s="34"/>
      <c r="AS1913" s="47" t="str">
        <f t="shared" si="29"/>
        <v/>
      </c>
    </row>
    <row r="1914" spans="1:45">
      <c r="A1914" s="34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  <c r="AJ1914" s="34"/>
      <c r="AK1914" s="34"/>
      <c r="AL1914" s="34"/>
      <c r="AM1914" s="34"/>
      <c r="AN1914" s="34"/>
      <c r="AO1914" s="34"/>
      <c r="AP1914" s="34"/>
      <c r="AQ1914" s="34"/>
      <c r="AR1914" s="34"/>
      <c r="AS1914" s="47" t="str">
        <f t="shared" si="29"/>
        <v/>
      </c>
    </row>
    <row r="1915" spans="1:45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34"/>
      <c r="AP1915" s="34"/>
      <c r="AQ1915" s="34"/>
      <c r="AR1915" s="34"/>
      <c r="AS1915" s="47" t="str">
        <f t="shared" si="29"/>
        <v/>
      </c>
    </row>
    <row r="1916" spans="1:45">
      <c r="A1916" s="34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34"/>
      <c r="AP1916" s="34"/>
      <c r="AQ1916" s="34"/>
      <c r="AR1916" s="34"/>
      <c r="AS1916" s="47" t="str">
        <f t="shared" si="29"/>
        <v/>
      </c>
    </row>
    <row r="1917" spans="1:45">
      <c r="A1917" s="34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  <c r="AL1917" s="34"/>
      <c r="AM1917" s="34"/>
      <c r="AN1917" s="34"/>
      <c r="AO1917" s="34"/>
      <c r="AP1917" s="34"/>
      <c r="AQ1917" s="34"/>
      <c r="AR1917" s="34"/>
      <c r="AS1917" s="47" t="str">
        <f t="shared" si="29"/>
        <v/>
      </c>
    </row>
    <row r="1918" spans="1:45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34"/>
      <c r="AP1918" s="34"/>
      <c r="AQ1918" s="34"/>
      <c r="AR1918" s="34"/>
      <c r="AS1918" s="47" t="str">
        <f t="shared" si="29"/>
        <v/>
      </c>
    </row>
    <row r="1919" spans="1:45">
      <c r="A1919" s="34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  <c r="AL1919" s="34"/>
      <c r="AM1919" s="34"/>
      <c r="AN1919" s="34"/>
      <c r="AO1919" s="34"/>
      <c r="AP1919" s="34"/>
      <c r="AQ1919" s="34"/>
      <c r="AR1919" s="34"/>
      <c r="AS1919" s="47" t="str">
        <f t="shared" si="29"/>
        <v/>
      </c>
    </row>
    <row r="1920" spans="1:45">
      <c r="A1920" s="34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  <c r="AL1920" s="34"/>
      <c r="AM1920" s="34"/>
      <c r="AN1920" s="34"/>
      <c r="AO1920" s="34"/>
      <c r="AP1920" s="34"/>
      <c r="AQ1920" s="34"/>
      <c r="AR1920" s="34"/>
      <c r="AS1920" s="47" t="str">
        <f t="shared" si="29"/>
        <v/>
      </c>
    </row>
    <row r="1921" spans="1:45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  <c r="AL1921" s="34"/>
      <c r="AM1921" s="34"/>
      <c r="AN1921" s="34"/>
      <c r="AO1921" s="34"/>
      <c r="AP1921" s="34"/>
      <c r="AQ1921" s="34"/>
      <c r="AR1921" s="34"/>
      <c r="AS1921" s="47" t="str">
        <f t="shared" si="29"/>
        <v/>
      </c>
    </row>
    <row r="1922" spans="1:45">
      <c r="A1922" s="34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  <c r="AL1922" s="34"/>
      <c r="AM1922" s="34"/>
      <c r="AN1922" s="34"/>
      <c r="AO1922" s="34"/>
      <c r="AP1922" s="34"/>
      <c r="AQ1922" s="34"/>
      <c r="AR1922" s="34"/>
      <c r="AS1922" s="47" t="str">
        <f t="shared" si="29"/>
        <v/>
      </c>
    </row>
    <row r="1923" spans="1:45">
      <c r="A1923" s="34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  <c r="AL1923" s="34"/>
      <c r="AM1923" s="34"/>
      <c r="AN1923" s="34"/>
      <c r="AO1923" s="34"/>
      <c r="AP1923" s="34"/>
      <c r="AQ1923" s="34"/>
      <c r="AR1923" s="34"/>
      <c r="AS1923" s="47" t="str">
        <f t="shared" si="29"/>
        <v/>
      </c>
    </row>
    <row r="1924" spans="1:45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  <c r="AL1924" s="34"/>
      <c r="AM1924" s="34"/>
      <c r="AN1924" s="34"/>
      <c r="AO1924" s="34"/>
      <c r="AP1924" s="34"/>
      <c r="AQ1924" s="34"/>
      <c r="AR1924" s="34"/>
      <c r="AS1924" s="47" t="str">
        <f t="shared" ref="AS1924:AS1987" si="30">+LEFT(AN1924,1)</f>
        <v/>
      </c>
    </row>
    <row r="1925" spans="1:45">
      <c r="A1925" s="34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  <c r="AL1925" s="34"/>
      <c r="AM1925" s="34"/>
      <c r="AN1925" s="34"/>
      <c r="AO1925" s="34"/>
      <c r="AP1925" s="34"/>
      <c r="AQ1925" s="34"/>
      <c r="AR1925" s="34"/>
      <c r="AS1925" s="47" t="str">
        <f t="shared" si="30"/>
        <v/>
      </c>
    </row>
    <row r="1926" spans="1:45">
      <c r="A1926" s="34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  <c r="AL1926" s="34"/>
      <c r="AM1926" s="34"/>
      <c r="AN1926" s="34"/>
      <c r="AO1926" s="34"/>
      <c r="AP1926" s="34"/>
      <c r="AQ1926" s="34"/>
      <c r="AR1926" s="34"/>
      <c r="AS1926" s="47" t="str">
        <f t="shared" si="30"/>
        <v/>
      </c>
    </row>
    <row r="1927" spans="1:45">
      <c r="A1927" s="34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  <c r="AL1927" s="34"/>
      <c r="AM1927" s="34"/>
      <c r="AN1927" s="34"/>
      <c r="AO1927" s="34"/>
      <c r="AP1927" s="34"/>
      <c r="AQ1927" s="34"/>
      <c r="AR1927" s="34"/>
      <c r="AS1927" s="47" t="str">
        <f t="shared" si="30"/>
        <v/>
      </c>
    </row>
    <row r="1928" spans="1:45">
      <c r="A1928" s="34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34"/>
      <c r="AP1928" s="34"/>
      <c r="AQ1928" s="34"/>
      <c r="AR1928" s="34"/>
      <c r="AS1928" s="47" t="str">
        <f t="shared" si="30"/>
        <v/>
      </c>
    </row>
    <row r="1929" spans="1:45">
      <c r="A1929" s="34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  <c r="AL1929" s="34"/>
      <c r="AM1929" s="34"/>
      <c r="AN1929" s="34"/>
      <c r="AO1929" s="34"/>
      <c r="AP1929" s="34"/>
      <c r="AQ1929" s="34"/>
      <c r="AR1929" s="34"/>
      <c r="AS1929" s="47" t="str">
        <f t="shared" si="30"/>
        <v/>
      </c>
    </row>
    <row r="1930" spans="1:45">
      <c r="A1930" s="34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  <c r="AL1930" s="34"/>
      <c r="AM1930" s="34"/>
      <c r="AN1930" s="34"/>
      <c r="AO1930" s="34"/>
      <c r="AP1930" s="34"/>
      <c r="AQ1930" s="34"/>
      <c r="AR1930" s="34"/>
      <c r="AS1930" s="47" t="str">
        <f t="shared" si="30"/>
        <v/>
      </c>
    </row>
    <row r="1931" spans="1:45">
      <c r="A1931" s="34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  <c r="AL1931" s="34"/>
      <c r="AM1931" s="34"/>
      <c r="AN1931" s="34"/>
      <c r="AO1931" s="34"/>
      <c r="AP1931" s="34"/>
      <c r="AQ1931" s="34"/>
      <c r="AR1931" s="34"/>
      <c r="AS1931" s="47" t="str">
        <f t="shared" si="30"/>
        <v/>
      </c>
    </row>
    <row r="1932" spans="1:45">
      <c r="A1932" s="34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  <c r="AL1932" s="34"/>
      <c r="AM1932" s="34"/>
      <c r="AN1932" s="34"/>
      <c r="AO1932" s="34"/>
      <c r="AP1932" s="34"/>
      <c r="AQ1932" s="34"/>
      <c r="AR1932" s="34"/>
      <c r="AS1932" s="47" t="str">
        <f t="shared" si="30"/>
        <v/>
      </c>
    </row>
    <row r="1933" spans="1:45">
      <c r="A1933" s="34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34"/>
      <c r="AP1933" s="34"/>
      <c r="AQ1933" s="34"/>
      <c r="AR1933" s="34"/>
      <c r="AS1933" s="47" t="str">
        <f t="shared" si="30"/>
        <v/>
      </c>
    </row>
    <row r="1934" spans="1:45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  <c r="AL1934" s="34"/>
      <c r="AM1934" s="34"/>
      <c r="AN1934" s="34"/>
      <c r="AO1934" s="34"/>
      <c r="AP1934" s="34"/>
      <c r="AQ1934" s="34"/>
      <c r="AR1934" s="34"/>
      <c r="AS1934" s="47" t="str">
        <f t="shared" si="30"/>
        <v/>
      </c>
    </row>
    <row r="1935" spans="1:45">
      <c r="A1935" s="34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34"/>
      <c r="AP1935" s="34"/>
      <c r="AQ1935" s="34"/>
      <c r="AR1935" s="34"/>
      <c r="AS1935" s="47" t="str">
        <f t="shared" si="30"/>
        <v/>
      </c>
    </row>
    <row r="1936" spans="1:45">
      <c r="A1936" s="34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34"/>
      <c r="AP1936" s="34"/>
      <c r="AQ1936" s="34"/>
      <c r="AR1936" s="34"/>
      <c r="AS1936" s="47" t="str">
        <f t="shared" si="30"/>
        <v/>
      </c>
    </row>
    <row r="1937" spans="1:45">
      <c r="A1937" s="34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34"/>
      <c r="AP1937" s="34"/>
      <c r="AQ1937" s="34"/>
      <c r="AR1937" s="34"/>
      <c r="AS1937" s="47" t="str">
        <f t="shared" si="30"/>
        <v/>
      </c>
    </row>
    <row r="1938" spans="1:45">
      <c r="A1938" s="34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  <c r="AL1938" s="34"/>
      <c r="AM1938" s="34"/>
      <c r="AN1938" s="34"/>
      <c r="AO1938" s="34"/>
      <c r="AP1938" s="34"/>
      <c r="AQ1938" s="34"/>
      <c r="AR1938" s="34"/>
      <c r="AS1938" s="47" t="str">
        <f t="shared" si="30"/>
        <v/>
      </c>
    </row>
    <row r="1939" spans="1:45">
      <c r="A1939" s="34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  <c r="AL1939" s="34"/>
      <c r="AM1939" s="34"/>
      <c r="AN1939" s="34"/>
      <c r="AO1939" s="34"/>
      <c r="AP1939" s="34"/>
      <c r="AQ1939" s="34"/>
      <c r="AR1939" s="34"/>
      <c r="AS1939" s="47" t="str">
        <f t="shared" si="30"/>
        <v/>
      </c>
    </row>
    <row r="1940" spans="1:45">
      <c r="A1940" s="34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  <c r="AL1940" s="34"/>
      <c r="AM1940" s="34"/>
      <c r="AN1940" s="34"/>
      <c r="AO1940" s="34"/>
      <c r="AP1940" s="34"/>
      <c r="AQ1940" s="34"/>
      <c r="AR1940" s="34"/>
      <c r="AS1940" s="47" t="str">
        <f t="shared" si="30"/>
        <v/>
      </c>
    </row>
    <row r="1941" spans="1:45">
      <c r="A1941" s="34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34"/>
      <c r="AP1941" s="34"/>
      <c r="AQ1941" s="34"/>
      <c r="AR1941" s="34"/>
      <c r="AS1941" s="47" t="str">
        <f t="shared" si="30"/>
        <v/>
      </c>
    </row>
    <row r="1942" spans="1:45">
      <c r="A1942" s="34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34"/>
      <c r="AP1942" s="34"/>
      <c r="AQ1942" s="34"/>
      <c r="AR1942" s="34"/>
      <c r="AS1942" s="47" t="str">
        <f t="shared" si="30"/>
        <v/>
      </c>
    </row>
    <row r="1943" spans="1:45">
      <c r="A1943" s="34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34"/>
      <c r="AP1943" s="34"/>
      <c r="AQ1943" s="34"/>
      <c r="AR1943" s="34"/>
      <c r="AS1943" s="47" t="str">
        <f t="shared" si="30"/>
        <v/>
      </c>
    </row>
    <row r="1944" spans="1:45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34"/>
      <c r="AP1944" s="34"/>
      <c r="AQ1944" s="34"/>
      <c r="AR1944" s="34"/>
      <c r="AS1944" s="47" t="str">
        <f t="shared" si="30"/>
        <v/>
      </c>
    </row>
    <row r="1945" spans="1:45">
      <c r="A1945" s="34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  <c r="AL1945" s="34"/>
      <c r="AM1945" s="34"/>
      <c r="AN1945" s="34"/>
      <c r="AO1945" s="34"/>
      <c r="AP1945" s="34"/>
      <c r="AQ1945" s="34"/>
      <c r="AR1945" s="34"/>
      <c r="AS1945" s="47" t="str">
        <f t="shared" si="30"/>
        <v/>
      </c>
    </row>
    <row r="1946" spans="1:45">
      <c r="A1946" s="34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34"/>
      <c r="AP1946" s="34"/>
      <c r="AQ1946" s="34"/>
      <c r="AR1946" s="34"/>
      <c r="AS1946" s="47" t="str">
        <f t="shared" si="30"/>
        <v/>
      </c>
    </row>
    <row r="1947" spans="1:45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34"/>
      <c r="AP1947" s="34"/>
      <c r="AQ1947" s="34"/>
      <c r="AR1947" s="34"/>
      <c r="AS1947" s="47" t="str">
        <f t="shared" si="30"/>
        <v/>
      </c>
    </row>
    <row r="1948" spans="1:45">
      <c r="A1948" s="34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  <c r="AL1948" s="34"/>
      <c r="AM1948" s="34"/>
      <c r="AN1948" s="34"/>
      <c r="AO1948" s="34"/>
      <c r="AP1948" s="34"/>
      <c r="AQ1948" s="34"/>
      <c r="AR1948" s="34"/>
      <c r="AS1948" s="47" t="str">
        <f t="shared" si="30"/>
        <v/>
      </c>
    </row>
    <row r="1949" spans="1:45">
      <c r="A1949" s="34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  <c r="AL1949" s="34"/>
      <c r="AM1949" s="34"/>
      <c r="AN1949" s="34"/>
      <c r="AO1949" s="34"/>
      <c r="AP1949" s="34"/>
      <c r="AQ1949" s="34"/>
      <c r="AR1949" s="34"/>
      <c r="AS1949" s="47" t="str">
        <f t="shared" si="30"/>
        <v/>
      </c>
    </row>
    <row r="1950" spans="1:45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34"/>
      <c r="AP1950" s="34"/>
      <c r="AQ1950" s="34"/>
      <c r="AR1950" s="34"/>
      <c r="AS1950" s="47" t="str">
        <f t="shared" si="30"/>
        <v/>
      </c>
    </row>
    <row r="1951" spans="1:45">
      <c r="A1951" s="34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  <c r="AJ1951" s="34"/>
      <c r="AK1951" s="34"/>
      <c r="AL1951" s="34"/>
      <c r="AM1951" s="34"/>
      <c r="AN1951" s="34"/>
      <c r="AO1951" s="34"/>
      <c r="AP1951" s="34"/>
      <c r="AQ1951" s="34"/>
      <c r="AR1951" s="34"/>
      <c r="AS1951" s="47" t="str">
        <f t="shared" si="30"/>
        <v/>
      </c>
    </row>
    <row r="1952" spans="1:45">
      <c r="A1952" s="34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  <c r="AL1952" s="34"/>
      <c r="AM1952" s="34"/>
      <c r="AN1952" s="34"/>
      <c r="AO1952" s="34"/>
      <c r="AP1952" s="34"/>
      <c r="AQ1952" s="34"/>
      <c r="AR1952" s="34"/>
      <c r="AS1952" s="47" t="str">
        <f t="shared" si="30"/>
        <v/>
      </c>
    </row>
    <row r="1953" spans="1:45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34"/>
      <c r="AP1953" s="34"/>
      <c r="AQ1953" s="34"/>
      <c r="AR1953" s="34"/>
      <c r="AS1953" s="47" t="str">
        <f t="shared" si="30"/>
        <v/>
      </c>
    </row>
    <row r="1954" spans="1:45">
      <c r="A1954" s="34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  <c r="AL1954" s="34"/>
      <c r="AM1954" s="34"/>
      <c r="AN1954" s="34"/>
      <c r="AO1954" s="34"/>
      <c r="AP1954" s="34"/>
      <c r="AQ1954" s="34"/>
      <c r="AR1954" s="34"/>
      <c r="AS1954" s="47" t="str">
        <f t="shared" si="30"/>
        <v/>
      </c>
    </row>
    <row r="1955" spans="1:45">
      <c r="A1955" s="34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  <c r="AL1955" s="34"/>
      <c r="AM1955" s="34"/>
      <c r="AN1955" s="34"/>
      <c r="AO1955" s="34"/>
      <c r="AP1955" s="34"/>
      <c r="AQ1955" s="34"/>
      <c r="AR1955" s="34"/>
      <c r="AS1955" s="47" t="str">
        <f t="shared" si="30"/>
        <v/>
      </c>
    </row>
    <row r="1956" spans="1:45">
      <c r="A1956" s="34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34"/>
      <c r="AP1956" s="34"/>
      <c r="AQ1956" s="34"/>
      <c r="AR1956" s="34"/>
      <c r="AS1956" s="47" t="str">
        <f t="shared" si="30"/>
        <v/>
      </c>
    </row>
    <row r="1957" spans="1:45">
      <c r="A1957" s="34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34"/>
      <c r="AN1957" s="34"/>
      <c r="AO1957" s="34"/>
      <c r="AP1957" s="34"/>
      <c r="AQ1957" s="34"/>
      <c r="AR1957" s="34"/>
      <c r="AS1957" s="47" t="str">
        <f t="shared" si="30"/>
        <v/>
      </c>
    </row>
    <row r="1958" spans="1:45">
      <c r="A1958" s="34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34"/>
      <c r="AP1958" s="34"/>
      <c r="AQ1958" s="34"/>
      <c r="AR1958" s="34"/>
      <c r="AS1958" s="47" t="str">
        <f t="shared" si="30"/>
        <v/>
      </c>
    </row>
    <row r="1959" spans="1:45">
      <c r="A1959" s="34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  <c r="AJ1959" s="34"/>
      <c r="AK1959" s="34"/>
      <c r="AL1959" s="34"/>
      <c r="AM1959" s="34"/>
      <c r="AN1959" s="34"/>
      <c r="AO1959" s="34"/>
      <c r="AP1959" s="34"/>
      <c r="AQ1959" s="34"/>
      <c r="AR1959" s="34"/>
      <c r="AS1959" s="47" t="str">
        <f t="shared" si="30"/>
        <v/>
      </c>
    </row>
    <row r="1960" spans="1:45">
      <c r="A1960" s="34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34"/>
      <c r="AP1960" s="34"/>
      <c r="AQ1960" s="34"/>
      <c r="AR1960" s="34"/>
      <c r="AS1960" s="47" t="str">
        <f t="shared" si="30"/>
        <v/>
      </c>
    </row>
    <row r="1961" spans="1:45">
      <c r="A1961" s="34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  <c r="AJ1961" s="34"/>
      <c r="AK1961" s="34"/>
      <c r="AL1961" s="34"/>
      <c r="AM1961" s="34"/>
      <c r="AN1961" s="34"/>
      <c r="AO1961" s="34"/>
      <c r="AP1961" s="34"/>
      <c r="AQ1961" s="34"/>
      <c r="AR1961" s="34"/>
      <c r="AS1961" s="47" t="str">
        <f t="shared" si="30"/>
        <v/>
      </c>
    </row>
    <row r="1962" spans="1:45">
      <c r="A1962" s="34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34"/>
      <c r="AP1962" s="34"/>
      <c r="AQ1962" s="34"/>
      <c r="AR1962" s="34"/>
      <c r="AS1962" s="47" t="str">
        <f t="shared" si="30"/>
        <v/>
      </c>
    </row>
    <row r="1963" spans="1:45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  <c r="AJ1963" s="34"/>
      <c r="AK1963" s="34"/>
      <c r="AL1963" s="34"/>
      <c r="AM1963" s="34"/>
      <c r="AN1963" s="34"/>
      <c r="AO1963" s="34"/>
      <c r="AP1963" s="34"/>
      <c r="AQ1963" s="34"/>
      <c r="AR1963" s="34"/>
      <c r="AS1963" s="47" t="str">
        <f t="shared" si="30"/>
        <v/>
      </c>
    </row>
    <row r="1964" spans="1:45">
      <c r="A1964" s="34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  <c r="AJ1964" s="34"/>
      <c r="AK1964" s="34"/>
      <c r="AL1964" s="34"/>
      <c r="AM1964" s="34"/>
      <c r="AN1964" s="34"/>
      <c r="AO1964" s="34"/>
      <c r="AP1964" s="34"/>
      <c r="AQ1964" s="34"/>
      <c r="AR1964" s="34"/>
      <c r="AS1964" s="47" t="str">
        <f t="shared" si="30"/>
        <v/>
      </c>
    </row>
    <row r="1965" spans="1:45">
      <c r="A1965" s="34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  <c r="AJ1965" s="34"/>
      <c r="AK1965" s="34"/>
      <c r="AL1965" s="34"/>
      <c r="AM1965" s="34"/>
      <c r="AN1965" s="34"/>
      <c r="AO1965" s="34"/>
      <c r="AP1965" s="34"/>
      <c r="AQ1965" s="34"/>
      <c r="AR1965" s="34"/>
      <c r="AS1965" s="47" t="str">
        <f t="shared" si="30"/>
        <v/>
      </c>
    </row>
    <row r="1966" spans="1:45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  <c r="AJ1966" s="34"/>
      <c r="AK1966" s="34"/>
      <c r="AL1966" s="34"/>
      <c r="AM1966" s="34"/>
      <c r="AN1966" s="34"/>
      <c r="AO1966" s="34"/>
      <c r="AP1966" s="34"/>
      <c r="AQ1966" s="34"/>
      <c r="AR1966" s="34"/>
      <c r="AS1966" s="47" t="str">
        <f t="shared" si="30"/>
        <v/>
      </c>
    </row>
    <row r="1967" spans="1:45">
      <c r="A1967" s="34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  <c r="AJ1967" s="34"/>
      <c r="AK1967" s="34"/>
      <c r="AL1967" s="34"/>
      <c r="AM1967" s="34"/>
      <c r="AN1967" s="34"/>
      <c r="AO1967" s="34"/>
      <c r="AP1967" s="34"/>
      <c r="AQ1967" s="34"/>
      <c r="AR1967" s="34"/>
      <c r="AS1967" s="47" t="str">
        <f t="shared" si="30"/>
        <v/>
      </c>
    </row>
    <row r="1968" spans="1:45">
      <c r="A1968" s="34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  <c r="AJ1968" s="34"/>
      <c r="AK1968" s="34"/>
      <c r="AL1968" s="34"/>
      <c r="AM1968" s="34"/>
      <c r="AN1968" s="34"/>
      <c r="AO1968" s="34"/>
      <c r="AP1968" s="34"/>
      <c r="AQ1968" s="34"/>
      <c r="AR1968" s="34"/>
      <c r="AS1968" s="47" t="str">
        <f t="shared" si="30"/>
        <v/>
      </c>
    </row>
    <row r="1969" spans="1:45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  <c r="AJ1969" s="34"/>
      <c r="AK1969" s="34"/>
      <c r="AL1969" s="34"/>
      <c r="AM1969" s="34"/>
      <c r="AN1969" s="34"/>
      <c r="AO1969" s="34"/>
      <c r="AP1969" s="34"/>
      <c r="AQ1969" s="34"/>
      <c r="AR1969" s="34"/>
      <c r="AS1969" s="47" t="str">
        <f t="shared" si="30"/>
        <v/>
      </c>
    </row>
    <row r="1970" spans="1:45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  <c r="AJ1970" s="34"/>
      <c r="AK1970" s="34"/>
      <c r="AL1970" s="34"/>
      <c r="AM1970" s="34"/>
      <c r="AN1970" s="34"/>
      <c r="AO1970" s="34"/>
      <c r="AP1970" s="34"/>
      <c r="AQ1970" s="34"/>
      <c r="AR1970" s="34"/>
      <c r="AS1970" s="47" t="str">
        <f t="shared" si="30"/>
        <v/>
      </c>
    </row>
    <row r="1971" spans="1:45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  <c r="AJ1971" s="34"/>
      <c r="AK1971" s="34"/>
      <c r="AL1971" s="34"/>
      <c r="AM1971" s="34"/>
      <c r="AN1971" s="34"/>
      <c r="AO1971" s="34"/>
      <c r="AP1971" s="34"/>
      <c r="AQ1971" s="34"/>
      <c r="AR1971" s="34"/>
      <c r="AS1971" s="47" t="str">
        <f t="shared" si="30"/>
        <v/>
      </c>
    </row>
    <row r="1972" spans="1:45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  <c r="AJ1972" s="34"/>
      <c r="AK1972" s="34"/>
      <c r="AL1972" s="34"/>
      <c r="AM1972" s="34"/>
      <c r="AN1972" s="34"/>
      <c r="AO1972" s="34"/>
      <c r="AP1972" s="34"/>
      <c r="AQ1972" s="34"/>
      <c r="AR1972" s="34"/>
      <c r="AS1972" s="47" t="str">
        <f t="shared" si="30"/>
        <v/>
      </c>
    </row>
    <row r="1973" spans="1:45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  <c r="AJ1973" s="34"/>
      <c r="AK1973" s="34"/>
      <c r="AL1973" s="34"/>
      <c r="AM1973" s="34"/>
      <c r="AN1973" s="34"/>
      <c r="AO1973" s="34"/>
      <c r="AP1973" s="34"/>
      <c r="AQ1973" s="34"/>
      <c r="AR1973" s="34"/>
      <c r="AS1973" s="47" t="str">
        <f t="shared" si="30"/>
        <v/>
      </c>
    </row>
    <row r="1974" spans="1:45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  <c r="AJ1974" s="34"/>
      <c r="AK1974" s="34"/>
      <c r="AL1974" s="34"/>
      <c r="AM1974" s="34"/>
      <c r="AN1974" s="34"/>
      <c r="AO1974" s="34"/>
      <c r="AP1974" s="34"/>
      <c r="AQ1974" s="34"/>
      <c r="AR1974" s="34"/>
      <c r="AS1974" s="47" t="str">
        <f t="shared" si="30"/>
        <v/>
      </c>
    </row>
    <row r="1975" spans="1:45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  <c r="AJ1975" s="34"/>
      <c r="AK1975" s="34"/>
      <c r="AL1975" s="34"/>
      <c r="AM1975" s="34"/>
      <c r="AN1975" s="34"/>
      <c r="AO1975" s="34"/>
      <c r="AP1975" s="34"/>
      <c r="AQ1975" s="34"/>
      <c r="AR1975" s="34"/>
      <c r="AS1975" s="47" t="str">
        <f t="shared" si="30"/>
        <v/>
      </c>
    </row>
    <row r="1976" spans="1:45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  <c r="AJ1976" s="34"/>
      <c r="AK1976" s="34"/>
      <c r="AL1976" s="34"/>
      <c r="AM1976" s="34"/>
      <c r="AN1976" s="34"/>
      <c r="AO1976" s="34"/>
      <c r="AP1976" s="34"/>
      <c r="AQ1976" s="34"/>
      <c r="AR1976" s="34"/>
      <c r="AS1976" s="47" t="str">
        <f t="shared" si="30"/>
        <v/>
      </c>
    </row>
    <row r="1977" spans="1:45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  <c r="AJ1977" s="34"/>
      <c r="AK1977" s="34"/>
      <c r="AL1977" s="34"/>
      <c r="AM1977" s="34"/>
      <c r="AN1977" s="34"/>
      <c r="AO1977" s="34"/>
      <c r="AP1977" s="34"/>
      <c r="AQ1977" s="34"/>
      <c r="AR1977" s="34"/>
      <c r="AS1977" s="47" t="str">
        <f t="shared" si="30"/>
        <v/>
      </c>
    </row>
    <row r="1978" spans="1:45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  <c r="AJ1978" s="34"/>
      <c r="AK1978" s="34"/>
      <c r="AL1978" s="34"/>
      <c r="AM1978" s="34"/>
      <c r="AN1978" s="34"/>
      <c r="AO1978" s="34"/>
      <c r="AP1978" s="34"/>
      <c r="AQ1978" s="34"/>
      <c r="AR1978" s="34"/>
      <c r="AS1978" s="47" t="str">
        <f t="shared" si="30"/>
        <v/>
      </c>
    </row>
    <row r="1979" spans="1:45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  <c r="AJ1979" s="34"/>
      <c r="AK1979" s="34"/>
      <c r="AL1979" s="34"/>
      <c r="AM1979" s="34"/>
      <c r="AN1979" s="34"/>
      <c r="AO1979" s="34"/>
      <c r="AP1979" s="34"/>
      <c r="AQ1979" s="34"/>
      <c r="AR1979" s="34"/>
      <c r="AS1979" s="47" t="str">
        <f t="shared" si="30"/>
        <v/>
      </c>
    </row>
    <row r="1980" spans="1:45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  <c r="AJ1980" s="34"/>
      <c r="AK1980" s="34"/>
      <c r="AL1980" s="34"/>
      <c r="AM1980" s="34"/>
      <c r="AN1980" s="34"/>
      <c r="AO1980" s="34"/>
      <c r="AP1980" s="34"/>
      <c r="AQ1980" s="34"/>
      <c r="AR1980" s="34"/>
      <c r="AS1980" s="47" t="str">
        <f t="shared" si="30"/>
        <v/>
      </c>
    </row>
    <row r="1981" spans="1:45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  <c r="AJ1981" s="34"/>
      <c r="AK1981" s="34"/>
      <c r="AL1981" s="34"/>
      <c r="AM1981" s="34"/>
      <c r="AN1981" s="34"/>
      <c r="AO1981" s="34"/>
      <c r="AP1981" s="34"/>
      <c r="AQ1981" s="34"/>
      <c r="AR1981" s="34"/>
      <c r="AS1981" s="47" t="str">
        <f t="shared" si="30"/>
        <v/>
      </c>
    </row>
    <row r="1982" spans="1:45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  <c r="AJ1982" s="34"/>
      <c r="AK1982" s="34"/>
      <c r="AL1982" s="34"/>
      <c r="AM1982" s="34"/>
      <c r="AN1982" s="34"/>
      <c r="AO1982" s="34"/>
      <c r="AP1982" s="34"/>
      <c r="AQ1982" s="34"/>
      <c r="AR1982" s="34"/>
      <c r="AS1982" s="47" t="str">
        <f t="shared" si="30"/>
        <v/>
      </c>
    </row>
    <row r="1983" spans="1:45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  <c r="AJ1983" s="34"/>
      <c r="AK1983" s="34"/>
      <c r="AL1983" s="34"/>
      <c r="AM1983" s="34"/>
      <c r="AN1983" s="34"/>
      <c r="AO1983" s="34"/>
      <c r="AP1983" s="34"/>
      <c r="AQ1983" s="34"/>
      <c r="AR1983" s="34"/>
      <c r="AS1983" s="47" t="str">
        <f t="shared" si="30"/>
        <v/>
      </c>
    </row>
    <row r="1984" spans="1:45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  <c r="AJ1984" s="34"/>
      <c r="AK1984" s="34"/>
      <c r="AL1984" s="34"/>
      <c r="AM1984" s="34"/>
      <c r="AN1984" s="34"/>
      <c r="AO1984" s="34"/>
      <c r="AP1984" s="34"/>
      <c r="AQ1984" s="34"/>
      <c r="AR1984" s="34"/>
      <c r="AS1984" s="47" t="str">
        <f t="shared" si="30"/>
        <v/>
      </c>
    </row>
    <row r="1985" spans="1:45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  <c r="AJ1985" s="34"/>
      <c r="AK1985" s="34"/>
      <c r="AL1985" s="34"/>
      <c r="AM1985" s="34"/>
      <c r="AN1985" s="34"/>
      <c r="AO1985" s="34"/>
      <c r="AP1985" s="34"/>
      <c r="AQ1985" s="34"/>
      <c r="AR1985" s="34"/>
      <c r="AS1985" s="47" t="str">
        <f t="shared" si="30"/>
        <v/>
      </c>
    </row>
    <row r="1986" spans="1:45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  <c r="AJ1986" s="34"/>
      <c r="AK1986" s="34"/>
      <c r="AL1986" s="34"/>
      <c r="AM1986" s="34"/>
      <c r="AN1986" s="34"/>
      <c r="AO1986" s="34"/>
      <c r="AP1986" s="34"/>
      <c r="AQ1986" s="34"/>
      <c r="AR1986" s="34"/>
      <c r="AS1986" s="47" t="str">
        <f t="shared" si="30"/>
        <v/>
      </c>
    </row>
    <row r="1987" spans="1:45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  <c r="AJ1987" s="34"/>
      <c r="AK1987" s="34"/>
      <c r="AL1987" s="34"/>
      <c r="AM1987" s="34"/>
      <c r="AN1987" s="34"/>
      <c r="AO1987" s="34"/>
      <c r="AP1987" s="34"/>
      <c r="AQ1987" s="34"/>
      <c r="AR1987" s="34"/>
      <c r="AS1987" s="47" t="str">
        <f t="shared" si="30"/>
        <v/>
      </c>
    </row>
    <row r="1988" spans="1:45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  <c r="AJ1988" s="34"/>
      <c r="AK1988" s="34"/>
      <c r="AL1988" s="34"/>
      <c r="AM1988" s="34"/>
      <c r="AN1988" s="34"/>
      <c r="AO1988" s="34"/>
      <c r="AP1988" s="34"/>
      <c r="AQ1988" s="34"/>
      <c r="AR1988" s="34"/>
      <c r="AS1988" s="47" t="str">
        <f t="shared" ref="AS1988:AS2002" si="31">+LEFT(AN1988,1)</f>
        <v/>
      </c>
    </row>
    <row r="1989" spans="1:45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  <c r="AJ1989" s="34"/>
      <c r="AK1989" s="34"/>
      <c r="AL1989" s="34"/>
      <c r="AM1989" s="34"/>
      <c r="AN1989" s="34"/>
      <c r="AO1989" s="34"/>
      <c r="AP1989" s="34"/>
      <c r="AQ1989" s="34"/>
      <c r="AR1989" s="34"/>
      <c r="AS1989" s="47" t="str">
        <f t="shared" si="31"/>
        <v/>
      </c>
    </row>
    <row r="1990" spans="1:45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  <c r="AJ1990" s="34"/>
      <c r="AK1990" s="34"/>
      <c r="AL1990" s="34"/>
      <c r="AM1990" s="34"/>
      <c r="AN1990" s="34"/>
      <c r="AO1990" s="34"/>
      <c r="AP1990" s="34"/>
      <c r="AQ1990" s="34"/>
      <c r="AR1990" s="34"/>
      <c r="AS1990" s="47" t="str">
        <f t="shared" si="31"/>
        <v/>
      </c>
    </row>
    <row r="1991" spans="1:45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  <c r="AL1991" s="34"/>
      <c r="AM1991" s="34"/>
      <c r="AN1991" s="34"/>
      <c r="AO1991" s="34"/>
      <c r="AP1991" s="34"/>
      <c r="AQ1991" s="34"/>
      <c r="AR1991" s="34"/>
      <c r="AS1991" s="47" t="str">
        <f t="shared" si="31"/>
        <v/>
      </c>
    </row>
    <row r="1992" spans="1:45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  <c r="AL1992" s="34"/>
      <c r="AM1992" s="34"/>
      <c r="AN1992" s="34"/>
      <c r="AO1992" s="34"/>
      <c r="AP1992" s="34"/>
      <c r="AQ1992" s="34"/>
      <c r="AR1992" s="34"/>
      <c r="AS1992" s="47" t="str">
        <f t="shared" si="31"/>
        <v/>
      </c>
    </row>
    <row r="1993" spans="1:45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  <c r="AL1993" s="34"/>
      <c r="AM1993" s="34"/>
      <c r="AN1993" s="34"/>
      <c r="AO1993" s="34"/>
      <c r="AP1993" s="34"/>
      <c r="AQ1993" s="34"/>
      <c r="AR1993" s="34"/>
      <c r="AS1993" s="47" t="str">
        <f t="shared" si="31"/>
        <v/>
      </c>
    </row>
    <row r="1994" spans="1:45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34"/>
      <c r="AP1994" s="34"/>
      <c r="AQ1994" s="34"/>
      <c r="AR1994" s="34"/>
      <c r="AS1994" s="47" t="str">
        <f t="shared" si="31"/>
        <v/>
      </c>
    </row>
    <row r="1995" spans="1:45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34"/>
      <c r="AP1995" s="34"/>
      <c r="AQ1995" s="34"/>
      <c r="AR1995" s="34"/>
      <c r="AS1995" s="47" t="str">
        <f t="shared" si="31"/>
        <v/>
      </c>
    </row>
    <row r="1996" spans="1:45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34"/>
      <c r="AP1996" s="34"/>
      <c r="AQ1996" s="34"/>
      <c r="AR1996" s="34"/>
      <c r="AS1996" s="47" t="str">
        <f t="shared" si="31"/>
        <v/>
      </c>
    </row>
    <row r="1997" spans="1:45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  <c r="AL1997" s="34"/>
      <c r="AM1997" s="34"/>
      <c r="AN1997" s="34"/>
      <c r="AO1997" s="34"/>
      <c r="AP1997" s="34"/>
      <c r="AQ1997" s="34"/>
      <c r="AR1997" s="34"/>
      <c r="AS1997" s="47" t="str">
        <f t="shared" si="31"/>
        <v/>
      </c>
    </row>
    <row r="1998" spans="1:45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  <c r="AL1998" s="34"/>
      <c r="AM1998" s="34"/>
      <c r="AN1998" s="34"/>
      <c r="AO1998" s="34"/>
      <c r="AP1998" s="34"/>
      <c r="AQ1998" s="34"/>
      <c r="AR1998" s="34"/>
      <c r="AS1998" s="47" t="str">
        <f t="shared" si="31"/>
        <v/>
      </c>
    </row>
    <row r="1999" spans="1:45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34"/>
      <c r="AP1999" s="34"/>
      <c r="AQ1999" s="34"/>
      <c r="AR1999" s="34"/>
      <c r="AS1999" s="47" t="str">
        <f t="shared" si="31"/>
        <v/>
      </c>
    </row>
    <row r="2000" spans="1:45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34"/>
      <c r="AP2000" s="34"/>
      <c r="AQ2000" s="34"/>
      <c r="AR2000" s="34"/>
      <c r="AS2000" s="47" t="str">
        <f t="shared" si="31"/>
        <v/>
      </c>
    </row>
    <row r="2001" spans="1:45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34"/>
      <c r="AP2001" s="34"/>
      <c r="AQ2001" s="34"/>
      <c r="AR2001" s="34"/>
      <c r="AS2001" s="47" t="str">
        <f t="shared" si="31"/>
        <v/>
      </c>
    </row>
    <row r="2002" spans="1:45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34"/>
      <c r="AP2002" s="34"/>
      <c r="AQ2002" s="34"/>
      <c r="AR2002" s="34"/>
      <c r="AS2002" s="47" t="str">
        <f t="shared" si="31"/>
        <v/>
      </c>
    </row>
    <row r="2003" spans="1:45">
      <c r="A2003" s="20" t="s">
        <v>310</v>
      </c>
      <c r="B2003" s="20" t="s">
        <v>310</v>
      </c>
      <c r="C2003" s="20" t="s">
        <v>310</v>
      </c>
      <c r="D2003" s="20" t="s">
        <v>310</v>
      </c>
      <c r="E2003" s="20" t="s">
        <v>310</v>
      </c>
      <c r="F2003" s="20" t="s">
        <v>310</v>
      </c>
      <c r="G2003" s="20" t="s">
        <v>310</v>
      </c>
      <c r="H2003" s="20" t="s">
        <v>310</v>
      </c>
      <c r="I2003" s="20" t="s">
        <v>310</v>
      </c>
      <c r="J2003" s="20" t="s">
        <v>310</v>
      </c>
      <c r="K2003" s="20" t="s">
        <v>310</v>
      </c>
      <c r="L2003" s="20" t="s">
        <v>310</v>
      </c>
      <c r="M2003" s="20" t="s">
        <v>310</v>
      </c>
      <c r="N2003" s="20" t="s">
        <v>310</v>
      </c>
      <c r="O2003" s="20" t="s">
        <v>310</v>
      </c>
      <c r="P2003" s="20" t="s">
        <v>310</v>
      </c>
      <c r="Q2003" s="20" t="s">
        <v>310</v>
      </c>
      <c r="R2003" s="20" t="s">
        <v>310</v>
      </c>
      <c r="S2003" s="20" t="s">
        <v>310</v>
      </c>
      <c r="T2003" s="20" t="s">
        <v>310</v>
      </c>
      <c r="U2003" s="20" t="s">
        <v>310</v>
      </c>
      <c r="V2003" s="20" t="s">
        <v>310</v>
      </c>
      <c r="W2003" s="20" t="s">
        <v>310</v>
      </c>
      <c r="X2003" s="20" t="s">
        <v>310</v>
      </c>
      <c r="Y2003" s="20" t="s">
        <v>310</v>
      </c>
      <c r="Z2003" s="20" t="s">
        <v>310</v>
      </c>
      <c r="AA2003" s="20" t="s">
        <v>310</v>
      </c>
      <c r="AB2003" s="20" t="s">
        <v>310</v>
      </c>
      <c r="AC2003" s="20" t="s">
        <v>310</v>
      </c>
      <c r="AD2003" s="20" t="s">
        <v>310</v>
      </c>
      <c r="AE2003" s="20" t="s">
        <v>310</v>
      </c>
      <c r="AF2003" s="20" t="s">
        <v>310</v>
      </c>
      <c r="AG2003" s="20" t="s">
        <v>310</v>
      </c>
      <c r="AH2003" s="20" t="s">
        <v>310</v>
      </c>
      <c r="AI2003" s="20" t="s">
        <v>310</v>
      </c>
      <c r="AJ2003" s="20" t="s">
        <v>310</v>
      </c>
      <c r="AK2003" s="20" t="s">
        <v>310</v>
      </c>
      <c r="AL2003" s="20" t="s">
        <v>310</v>
      </c>
      <c r="AM2003" s="20" t="s">
        <v>310</v>
      </c>
      <c r="AN2003" s="20" t="s">
        <v>310</v>
      </c>
      <c r="AO2003" s="20" t="s">
        <v>310</v>
      </c>
      <c r="AP2003" s="20" t="s">
        <v>310</v>
      </c>
      <c r="AQ2003" s="20" t="s">
        <v>310</v>
      </c>
      <c r="AR2003" s="20" t="s">
        <v>310</v>
      </c>
      <c r="AS2003" s="20" t="s">
        <v>310</v>
      </c>
    </row>
  </sheetData>
  <sheetProtection algorithmName="SHA-512" hashValue="FxNnDh2o5SlbucdSjcKj295OgdKmNEo1V8sfJnBywyFKbhz3e0JzeueRvb5woicj0NLeAmeiO47pJ0VsCL7I4Q==" saltValue="AyVCK6Nj+mkqqLI1QObTDw==" spinCount="100000" sheet="1" objects="1" scenarios="1" formatCells="0" deleteRows="0" autoFilter="0"/>
  <autoFilter ref="A2:AS2003" xr:uid="{DAE3A96A-315D-439F-B07B-4D78C01B5D6C}"/>
  <mergeCells count="1">
    <mergeCell ref="A1:L1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8A11-0BA4-4882-886D-3E0B5E270EB4}">
  <sheetPr filterMode="1"/>
  <dimension ref="A1:AX2003"/>
  <sheetViews>
    <sheetView showGridLines="0" workbookViewId="0">
      <selection activeCell="K185" sqref="K185:K196"/>
    </sheetView>
  </sheetViews>
  <sheetFormatPr baseColWidth="10" defaultColWidth="0" defaultRowHeight="15" zeroHeight="1"/>
  <cols>
    <col min="1" max="1" width="9.7109375" bestFit="1" customWidth="1"/>
    <col min="2" max="2" width="7.85546875" bestFit="1" customWidth="1"/>
    <col min="3" max="3" width="12.42578125" bestFit="1" customWidth="1"/>
    <col min="4" max="4" width="20.28515625" bestFit="1" customWidth="1"/>
    <col min="5" max="5" width="6.85546875" bestFit="1" customWidth="1"/>
    <col min="6" max="6" width="11.140625" bestFit="1" customWidth="1"/>
    <col min="7" max="7" width="11.28515625" bestFit="1" customWidth="1"/>
    <col min="8" max="8" width="10.42578125" bestFit="1" customWidth="1"/>
    <col min="9" max="9" width="11.42578125" customWidth="1"/>
    <col min="10" max="11" width="16.7109375" bestFit="1" customWidth="1"/>
    <col min="12" max="12" width="16.28515625" bestFit="1" customWidth="1"/>
    <col min="13" max="13" width="9" bestFit="1" customWidth="1"/>
    <col min="14" max="14" width="13.28515625" bestFit="1" customWidth="1"/>
    <col min="15" max="15" width="15.85546875" bestFit="1" customWidth="1"/>
    <col min="16" max="17" width="16.28515625" bestFit="1" customWidth="1"/>
    <col min="18" max="18" width="12.5703125" bestFit="1" customWidth="1"/>
    <col min="19" max="20" width="16.28515625" bestFit="1" customWidth="1"/>
    <col min="21" max="21" width="13.85546875" bestFit="1" customWidth="1"/>
    <col min="22" max="22" width="15.42578125" bestFit="1" customWidth="1"/>
    <col min="23" max="23" width="14.28515625" bestFit="1" customWidth="1"/>
    <col min="24" max="24" width="15.140625" bestFit="1" customWidth="1"/>
    <col min="25" max="25" width="7.7109375" bestFit="1" customWidth="1"/>
    <col min="26" max="27" width="11" bestFit="1" customWidth="1"/>
    <col min="28" max="28" width="19.7109375" bestFit="1" customWidth="1"/>
    <col min="29" max="29" width="21.7109375" bestFit="1" customWidth="1"/>
    <col min="30" max="30" width="5.7109375" bestFit="1" customWidth="1"/>
    <col min="31" max="31" width="6.7109375" bestFit="1" customWidth="1"/>
    <col min="32" max="32" width="9.28515625" bestFit="1" customWidth="1"/>
    <col min="33" max="33" width="9.5703125" bestFit="1" customWidth="1"/>
    <col min="34" max="34" width="11.42578125" customWidth="1"/>
    <col min="35" max="35" width="16.140625" bestFit="1" customWidth="1"/>
    <col min="36" max="36" width="6.5703125" bestFit="1" customWidth="1"/>
    <col min="37" max="37" width="7.28515625" bestFit="1" customWidth="1"/>
    <col min="38" max="39" width="11.42578125" customWidth="1"/>
    <col min="40" max="40" width="13.7109375" bestFit="1" customWidth="1"/>
    <col min="41" max="41" width="24.140625" bestFit="1" customWidth="1"/>
    <col min="42" max="42" width="18.5703125" bestFit="1" customWidth="1"/>
    <col min="43" max="43" width="11.28515625" bestFit="1" customWidth="1"/>
    <col min="44" max="44" width="13" bestFit="1" customWidth="1"/>
    <col min="45" max="45" width="11.42578125" customWidth="1"/>
    <col min="46" max="46" width="6.28515625" customWidth="1"/>
    <col min="47" max="50" width="0" hidden="1" customWidth="1"/>
    <col min="51" max="16384" width="11.42578125" hidden="1"/>
  </cols>
  <sheetData>
    <row r="1" spans="1:45" ht="28.9" customHeight="1">
      <c r="A1" s="96" t="str">
        <f>+"Liquidación 2024 Título: "&amp;Inicio!C9</f>
        <v>Liquidación 2024 Título: 202 Ministerio de la Presidencia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45" ht="45">
      <c r="A2" s="53" t="s">
        <v>267</v>
      </c>
      <c r="B2" s="53" t="s">
        <v>268</v>
      </c>
      <c r="C2" s="53" t="s">
        <v>122</v>
      </c>
      <c r="D2" s="53" t="s">
        <v>269</v>
      </c>
      <c r="E2" s="53" t="s">
        <v>270</v>
      </c>
      <c r="F2" s="53" t="s">
        <v>271</v>
      </c>
      <c r="G2" s="53" t="s">
        <v>272</v>
      </c>
      <c r="H2" s="53" t="s">
        <v>273</v>
      </c>
      <c r="I2" s="53" t="s">
        <v>274</v>
      </c>
      <c r="J2" s="53" t="s">
        <v>275</v>
      </c>
      <c r="K2" s="53" t="s">
        <v>276</v>
      </c>
      <c r="L2" s="53" t="s">
        <v>277</v>
      </c>
      <c r="M2" s="53" t="s">
        <v>278</v>
      </c>
      <c r="N2" s="53" t="s">
        <v>279</v>
      </c>
      <c r="O2" s="53" t="s">
        <v>280</v>
      </c>
      <c r="P2" s="53" t="s">
        <v>281</v>
      </c>
      <c r="Q2" s="53" t="s">
        <v>282</v>
      </c>
      <c r="R2" s="53" t="s">
        <v>283</v>
      </c>
      <c r="S2" s="53" t="s">
        <v>284</v>
      </c>
      <c r="T2" s="53" t="s">
        <v>285</v>
      </c>
      <c r="U2" s="53" t="s">
        <v>286</v>
      </c>
      <c r="V2" s="53" t="s">
        <v>287</v>
      </c>
      <c r="W2" s="53" t="s">
        <v>288</v>
      </c>
      <c r="X2" s="53" t="s">
        <v>289</v>
      </c>
      <c r="Y2" s="53" t="s">
        <v>290</v>
      </c>
      <c r="Z2" s="53" t="s">
        <v>291</v>
      </c>
      <c r="AA2" s="53" t="s">
        <v>292</v>
      </c>
      <c r="AB2" s="53" t="s">
        <v>293</v>
      </c>
      <c r="AC2" s="53" t="s">
        <v>294</v>
      </c>
      <c r="AD2" s="53" t="s">
        <v>295</v>
      </c>
      <c r="AE2" s="53" t="s">
        <v>296</v>
      </c>
      <c r="AF2" s="53" t="s">
        <v>297</v>
      </c>
      <c r="AG2" s="53" t="s">
        <v>298</v>
      </c>
      <c r="AH2" s="53" t="s">
        <v>299</v>
      </c>
      <c r="AI2" s="53" t="s">
        <v>300</v>
      </c>
      <c r="AJ2" s="53" t="s">
        <v>301</v>
      </c>
      <c r="AK2" s="53" t="s">
        <v>302</v>
      </c>
      <c r="AL2" s="53" t="s">
        <v>303</v>
      </c>
      <c r="AM2" s="53" t="s">
        <v>304</v>
      </c>
      <c r="AN2" s="53" t="s">
        <v>305</v>
      </c>
      <c r="AO2" s="53" t="s">
        <v>306</v>
      </c>
      <c r="AP2" s="53" t="s">
        <v>307</v>
      </c>
      <c r="AQ2" s="53" t="s">
        <v>308</v>
      </c>
      <c r="AR2" s="53" t="s">
        <v>309</v>
      </c>
      <c r="AS2" s="18" t="s">
        <v>296</v>
      </c>
    </row>
    <row r="3" spans="1:45" hidden="1">
      <c r="A3" s="30" t="s">
        <v>330</v>
      </c>
      <c r="B3" s="30" t="s">
        <v>817</v>
      </c>
      <c r="C3" s="30" t="s">
        <v>332</v>
      </c>
      <c r="D3" s="30" t="s">
        <v>333</v>
      </c>
      <c r="E3" s="30" t="s">
        <v>334</v>
      </c>
      <c r="F3" s="30" t="s">
        <v>335</v>
      </c>
      <c r="G3" s="30" t="s">
        <v>335</v>
      </c>
      <c r="H3" s="30" t="s">
        <v>336</v>
      </c>
      <c r="I3" s="30" t="s">
        <v>337</v>
      </c>
      <c r="J3" s="31">
        <v>749729838</v>
      </c>
      <c r="K3" s="31">
        <v>891204937</v>
      </c>
      <c r="L3" s="31">
        <v>876204937</v>
      </c>
      <c r="M3" s="31">
        <v>0</v>
      </c>
      <c r="N3" s="31">
        <v>0</v>
      </c>
      <c r="O3" s="31">
        <v>0</v>
      </c>
      <c r="P3" s="31">
        <v>385149725.44999999</v>
      </c>
      <c r="Q3" s="31">
        <v>385149725.44999999</v>
      </c>
      <c r="R3" s="31">
        <v>68365478.569999993</v>
      </c>
      <c r="S3" s="31">
        <v>385149725.44999999</v>
      </c>
      <c r="T3" s="31">
        <v>385149725.44999999</v>
      </c>
      <c r="U3" s="31">
        <v>491055211.55000001</v>
      </c>
      <c r="V3" s="31">
        <v>506055211.55000001</v>
      </c>
      <c r="W3" s="31">
        <v>506055211.55000001</v>
      </c>
      <c r="X3" s="31">
        <v>506055211.55000001</v>
      </c>
      <c r="Y3" s="31">
        <v>0</v>
      </c>
      <c r="Z3" s="31">
        <v>0</v>
      </c>
      <c r="AA3" s="31">
        <v>0</v>
      </c>
      <c r="AB3" s="32">
        <v>-758780</v>
      </c>
      <c r="AC3" s="31">
        <v>142233879</v>
      </c>
      <c r="AD3" s="30" t="s">
        <v>338</v>
      </c>
      <c r="AE3" s="30" t="s">
        <v>339</v>
      </c>
      <c r="AF3" s="30" t="s">
        <v>334</v>
      </c>
      <c r="AG3" s="30" t="s">
        <v>340</v>
      </c>
      <c r="AH3" s="30" t="s">
        <v>341</v>
      </c>
      <c r="AI3" s="30" t="s">
        <v>341</v>
      </c>
      <c r="AJ3" s="30" t="s">
        <v>341</v>
      </c>
      <c r="AK3" s="30" t="s">
        <v>339</v>
      </c>
      <c r="AL3" s="30" t="s">
        <v>341</v>
      </c>
      <c r="AM3" s="30" t="s">
        <v>341</v>
      </c>
      <c r="AN3" s="30" t="s">
        <v>342</v>
      </c>
      <c r="AO3" s="30" t="s">
        <v>343</v>
      </c>
      <c r="AP3" s="30" t="s">
        <v>337</v>
      </c>
      <c r="AQ3" s="30" t="s">
        <v>344</v>
      </c>
      <c r="AR3" s="30" t="s">
        <v>345</v>
      </c>
      <c r="AS3" s="19" t="str">
        <f>+LEFT(AN3,1)</f>
        <v>0</v>
      </c>
    </row>
    <row r="4" spans="1:45" hidden="1">
      <c r="A4" s="30" t="s">
        <v>330</v>
      </c>
      <c r="B4" s="30" t="s">
        <v>817</v>
      </c>
      <c r="C4" s="30" t="s">
        <v>332</v>
      </c>
      <c r="D4" s="30" t="s">
        <v>346</v>
      </c>
      <c r="E4" s="30" t="s">
        <v>334</v>
      </c>
      <c r="F4" s="30" t="s">
        <v>335</v>
      </c>
      <c r="G4" s="30" t="s">
        <v>335</v>
      </c>
      <c r="H4" s="30" t="s">
        <v>347</v>
      </c>
      <c r="I4" s="30" t="s">
        <v>348</v>
      </c>
      <c r="J4" s="31">
        <v>10000000</v>
      </c>
      <c r="K4" s="31">
        <v>7000000</v>
      </c>
      <c r="L4" s="31">
        <v>7000000</v>
      </c>
      <c r="M4" s="31">
        <v>0</v>
      </c>
      <c r="N4" s="31">
        <v>0</v>
      </c>
      <c r="O4" s="31">
        <v>0</v>
      </c>
      <c r="P4" s="31">
        <v>3728421.41</v>
      </c>
      <c r="Q4" s="31">
        <v>3728421.41</v>
      </c>
      <c r="R4" s="31">
        <v>119275.09</v>
      </c>
      <c r="S4" s="31">
        <v>3728421.41</v>
      </c>
      <c r="T4" s="31">
        <v>3728421.41</v>
      </c>
      <c r="U4" s="31">
        <v>3271578.59</v>
      </c>
      <c r="V4" s="31">
        <v>3271578.59</v>
      </c>
      <c r="W4" s="31">
        <v>3271578.59</v>
      </c>
      <c r="X4" s="31">
        <v>3271578.59</v>
      </c>
      <c r="Y4" s="31">
        <v>0</v>
      </c>
      <c r="Z4" s="31">
        <v>0</v>
      </c>
      <c r="AA4" s="31">
        <v>0</v>
      </c>
      <c r="AB4" s="31">
        <v>-3000000</v>
      </c>
      <c r="AC4" s="31">
        <v>0</v>
      </c>
      <c r="AD4" s="30" t="s">
        <v>338</v>
      </c>
      <c r="AE4" s="30" t="s">
        <v>339</v>
      </c>
      <c r="AF4" s="30" t="s">
        <v>349</v>
      </c>
      <c r="AG4" s="30" t="s">
        <v>350</v>
      </c>
      <c r="AH4" s="30" t="s">
        <v>341</v>
      </c>
      <c r="AI4" s="30" t="s">
        <v>341</v>
      </c>
      <c r="AJ4" s="30" t="s">
        <v>341</v>
      </c>
      <c r="AK4" s="30" t="s">
        <v>339</v>
      </c>
      <c r="AL4" s="30" t="s">
        <v>341</v>
      </c>
      <c r="AM4" s="30" t="s">
        <v>341</v>
      </c>
      <c r="AN4" s="30" t="s">
        <v>342</v>
      </c>
      <c r="AO4" s="30" t="s">
        <v>351</v>
      </c>
      <c r="AP4" s="30" t="s">
        <v>348</v>
      </c>
      <c r="AQ4" s="30" t="s">
        <v>344</v>
      </c>
      <c r="AR4" s="30" t="s">
        <v>345</v>
      </c>
      <c r="AS4" s="19" t="str">
        <f t="shared" ref="AS4:AS67" si="0">+LEFT(AN4,1)</f>
        <v>0</v>
      </c>
    </row>
    <row r="5" spans="1:45" hidden="1">
      <c r="A5" s="30" t="s">
        <v>330</v>
      </c>
      <c r="B5" s="30" t="s">
        <v>817</v>
      </c>
      <c r="C5" s="30" t="s">
        <v>332</v>
      </c>
      <c r="D5" s="30" t="s">
        <v>352</v>
      </c>
      <c r="E5" s="30" t="s">
        <v>334</v>
      </c>
      <c r="F5" s="30" t="s">
        <v>335</v>
      </c>
      <c r="G5" s="30" t="s">
        <v>335</v>
      </c>
      <c r="H5" s="30" t="s">
        <v>353</v>
      </c>
      <c r="I5" s="30" t="s">
        <v>354</v>
      </c>
      <c r="J5" s="31">
        <v>183746036</v>
      </c>
      <c r="K5" s="31">
        <v>162746036</v>
      </c>
      <c r="L5" s="31">
        <v>152669418</v>
      </c>
      <c r="M5" s="31">
        <v>0</v>
      </c>
      <c r="N5" s="31">
        <v>0</v>
      </c>
      <c r="O5" s="31">
        <v>0</v>
      </c>
      <c r="P5" s="31">
        <v>71871688.540000007</v>
      </c>
      <c r="Q5" s="31">
        <v>71871688.540000007</v>
      </c>
      <c r="R5" s="31">
        <v>12171346.189999999</v>
      </c>
      <c r="S5" s="31">
        <v>71871688.540000007</v>
      </c>
      <c r="T5" s="31">
        <v>71871688.540000007</v>
      </c>
      <c r="U5" s="31">
        <v>80797729.459999993</v>
      </c>
      <c r="V5" s="31">
        <v>90874347.459999993</v>
      </c>
      <c r="W5" s="31">
        <v>90874347.459999993</v>
      </c>
      <c r="X5" s="31">
        <v>90874347.459999993</v>
      </c>
      <c r="Y5" s="31">
        <v>0</v>
      </c>
      <c r="Z5" s="31">
        <v>0</v>
      </c>
      <c r="AA5" s="31">
        <v>0</v>
      </c>
      <c r="AB5" s="31">
        <v>-21000000</v>
      </c>
      <c r="AC5" s="31">
        <v>0</v>
      </c>
      <c r="AD5" s="30" t="s">
        <v>338</v>
      </c>
      <c r="AE5" s="30" t="s">
        <v>339</v>
      </c>
      <c r="AF5" s="30" t="s">
        <v>355</v>
      </c>
      <c r="AG5" s="30" t="s">
        <v>356</v>
      </c>
      <c r="AH5" s="30" t="s">
        <v>341</v>
      </c>
      <c r="AI5" s="30" t="s">
        <v>341</v>
      </c>
      <c r="AJ5" s="30" t="s">
        <v>341</v>
      </c>
      <c r="AK5" s="30" t="s">
        <v>339</v>
      </c>
      <c r="AL5" s="30" t="s">
        <v>341</v>
      </c>
      <c r="AM5" s="30" t="s">
        <v>341</v>
      </c>
      <c r="AN5" s="30" t="s">
        <v>342</v>
      </c>
      <c r="AO5" s="30" t="s">
        <v>357</v>
      </c>
      <c r="AP5" s="30" t="s">
        <v>354</v>
      </c>
      <c r="AQ5" s="30" t="s">
        <v>344</v>
      </c>
      <c r="AR5" s="30" t="s">
        <v>345</v>
      </c>
      <c r="AS5" s="19" t="str">
        <f t="shared" si="0"/>
        <v>0</v>
      </c>
    </row>
    <row r="6" spans="1:45" hidden="1">
      <c r="A6" s="30" t="s">
        <v>330</v>
      </c>
      <c r="B6" s="30" t="s">
        <v>817</v>
      </c>
      <c r="C6" s="30" t="s">
        <v>332</v>
      </c>
      <c r="D6" s="30" t="s">
        <v>358</v>
      </c>
      <c r="E6" s="30" t="s">
        <v>334</v>
      </c>
      <c r="F6" s="30" t="s">
        <v>335</v>
      </c>
      <c r="G6" s="30" t="s">
        <v>335</v>
      </c>
      <c r="H6" s="30" t="s">
        <v>359</v>
      </c>
      <c r="I6" s="30" t="s">
        <v>360</v>
      </c>
      <c r="J6" s="31">
        <v>201515364</v>
      </c>
      <c r="K6" s="31">
        <v>181515364</v>
      </c>
      <c r="L6" s="31">
        <v>181515364</v>
      </c>
      <c r="M6" s="31">
        <v>0</v>
      </c>
      <c r="N6" s="31">
        <v>0</v>
      </c>
      <c r="O6" s="31">
        <v>0</v>
      </c>
      <c r="P6" s="31">
        <v>75230958.760000005</v>
      </c>
      <c r="Q6" s="31">
        <v>75230958.760000005</v>
      </c>
      <c r="R6" s="31">
        <v>12444262.609999999</v>
      </c>
      <c r="S6" s="31">
        <v>75230958.760000005</v>
      </c>
      <c r="T6" s="31">
        <v>75230958.760000005</v>
      </c>
      <c r="U6" s="31">
        <v>106284405.23999999</v>
      </c>
      <c r="V6" s="31">
        <v>106284405.23999999</v>
      </c>
      <c r="W6" s="31">
        <v>106284405.23999999</v>
      </c>
      <c r="X6" s="31">
        <v>106284405.23999999</v>
      </c>
      <c r="Y6" s="31">
        <v>0</v>
      </c>
      <c r="Z6" s="31">
        <v>0</v>
      </c>
      <c r="AA6" s="31">
        <v>0</v>
      </c>
      <c r="AB6" s="31">
        <v>-20000000</v>
      </c>
      <c r="AC6" s="31">
        <v>0</v>
      </c>
      <c r="AD6" s="30" t="s">
        <v>338</v>
      </c>
      <c r="AE6" s="30" t="s">
        <v>339</v>
      </c>
      <c r="AF6" s="30" t="s">
        <v>355</v>
      </c>
      <c r="AG6" s="30" t="s">
        <v>361</v>
      </c>
      <c r="AH6" s="30" t="s">
        <v>341</v>
      </c>
      <c r="AI6" s="30" t="s">
        <v>341</v>
      </c>
      <c r="AJ6" s="30" t="s">
        <v>341</v>
      </c>
      <c r="AK6" s="30" t="s">
        <v>339</v>
      </c>
      <c r="AL6" s="30" t="s">
        <v>341</v>
      </c>
      <c r="AM6" s="30" t="s">
        <v>341</v>
      </c>
      <c r="AN6" s="30" t="s">
        <v>342</v>
      </c>
      <c r="AO6" s="30" t="s">
        <v>357</v>
      </c>
      <c r="AP6" s="30" t="s">
        <v>360</v>
      </c>
      <c r="AQ6" s="30" t="s">
        <v>344</v>
      </c>
      <c r="AR6" s="30" t="s">
        <v>345</v>
      </c>
      <c r="AS6" s="19" t="str">
        <f t="shared" si="0"/>
        <v>0</v>
      </c>
    </row>
    <row r="7" spans="1:45" hidden="1">
      <c r="A7" s="30" t="s">
        <v>330</v>
      </c>
      <c r="B7" s="30" t="s">
        <v>817</v>
      </c>
      <c r="C7" s="30" t="s">
        <v>332</v>
      </c>
      <c r="D7" s="30" t="s">
        <v>362</v>
      </c>
      <c r="E7" s="30" t="s">
        <v>334</v>
      </c>
      <c r="F7" s="30" t="s">
        <v>335</v>
      </c>
      <c r="G7" s="30" t="s">
        <v>335</v>
      </c>
      <c r="H7" s="30" t="s">
        <v>363</v>
      </c>
      <c r="I7" s="30" t="s">
        <v>363</v>
      </c>
      <c r="J7" s="31">
        <v>112853339</v>
      </c>
      <c r="K7" s="31">
        <v>112853339</v>
      </c>
      <c r="L7" s="31">
        <v>37347009.75</v>
      </c>
      <c r="M7" s="31">
        <v>0</v>
      </c>
      <c r="N7" s="31">
        <v>0</v>
      </c>
      <c r="O7" s="31">
        <v>0</v>
      </c>
      <c r="P7" s="31">
        <v>2596998.29</v>
      </c>
      <c r="Q7" s="31">
        <v>2596998.29</v>
      </c>
      <c r="R7" s="31">
        <v>323009.71000000002</v>
      </c>
      <c r="S7" s="31">
        <v>2596998.29</v>
      </c>
      <c r="T7" s="31">
        <v>2596998.29</v>
      </c>
      <c r="U7" s="31">
        <v>34750011.460000001</v>
      </c>
      <c r="V7" s="31">
        <v>110256340.70999999</v>
      </c>
      <c r="W7" s="31">
        <v>110256340.70999999</v>
      </c>
      <c r="X7" s="31">
        <v>110256340.70999999</v>
      </c>
      <c r="Y7" s="31">
        <v>0</v>
      </c>
      <c r="Z7" s="31">
        <v>0</v>
      </c>
      <c r="AA7" s="31">
        <v>0</v>
      </c>
      <c r="AB7" s="32">
        <v>0</v>
      </c>
      <c r="AC7" s="31">
        <v>0</v>
      </c>
      <c r="AD7" s="30" t="s">
        <v>338</v>
      </c>
      <c r="AE7" s="30" t="s">
        <v>339</v>
      </c>
      <c r="AF7" s="30" t="s">
        <v>355</v>
      </c>
      <c r="AG7" s="30" t="s">
        <v>364</v>
      </c>
      <c r="AH7" s="30" t="s">
        <v>341</v>
      </c>
      <c r="AI7" s="30" t="s">
        <v>341</v>
      </c>
      <c r="AJ7" s="30" t="s">
        <v>341</v>
      </c>
      <c r="AK7" s="30" t="s">
        <v>339</v>
      </c>
      <c r="AL7" s="30" t="s">
        <v>341</v>
      </c>
      <c r="AM7" s="30" t="s">
        <v>341</v>
      </c>
      <c r="AN7" s="30" t="s">
        <v>342</v>
      </c>
      <c r="AO7" s="30" t="s">
        <v>357</v>
      </c>
      <c r="AP7" s="30" t="s">
        <v>363</v>
      </c>
      <c r="AQ7" s="30" t="s">
        <v>344</v>
      </c>
      <c r="AR7" s="30" t="s">
        <v>345</v>
      </c>
      <c r="AS7" s="19" t="str">
        <f t="shared" si="0"/>
        <v>0</v>
      </c>
    </row>
    <row r="8" spans="1:45" hidden="1">
      <c r="A8" s="30" t="s">
        <v>330</v>
      </c>
      <c r="B8" s="30" t="s">
        <v>817</v>
      </c>
      <c r="C8" s="30" t="s">
        <v>332</v>
      </c>
      <c r="D8" s="30" t="s">
        <v>365</v>
      </c>
      <c r="E8" s="30" t="s">
        <v>334</v>
      </c>
      <c r="F8" s="30" t="s">
        <v>335</v>
      </c>
      <c r="G8" s="30" t="s">
        <v>335</v>
      </c>
      <c r="H8" s="30" t="s">
        <v>366</v>
      </c>
      <c r="I8" s="30" t="s">
        <v>366</v>
      </c>
      <c r="J8" s="31">
        <v>116457978</v>
      </c>
      <c r="K8" s="31">
        <v>113457978</v>
      </c>
      <c r="L8" s="31">
        <v>113457978</v>
      </c>
      <c r="M8" s="31">
        <v>0</v>
      </c>
      <c r="N8" s="31">
        <v>8856847.9100000001</v>
      </c>
      <c r="O8" s="31">
        <v>0</v>
      </c>
      <c r="P8" s="31">
        <v>96145302.930000007</v>
      </c>
      <c r="Q8" s="31">
        <v>96121858.159999996</v>
      </c>
      <c r="R8" s="31">
        <v>374387.18</v>
      </c>
      <c r="S8" s="31">
        <v>105002150.84</v>
      </c>
      <c r="T8" s="31">
        <v>105002150.84</v>
      </c>
      <c r="U8" s="31">
        <v>8455827.1600000001</v>
      </c>
      <c r="V8" s="31">
        <v>8455827.1600000001</v>
      </c>
      <c r="W8" s="31">
        <v>8455827.1600000001</v>
      </c>
      <c r="X8" s="31">
        <v>8455827.1600000001</v>
      </c>
      <c r="Y8" s="31">
        <v>0</v>
      </c>
      <c r="Z8" s="31">
        <v>0</v>
      </c>
      <c r="AA8" s="31">
        <v>0</v>
      </c>
      <c r="AB8" s="32">
        <v>-3000000</v>
      </c>
      <c r="AC8" s="31">
        <v>0</v>
      </c>
      <c r="AD8" s="30" t="s">
        <v>338</v>
      </c>
      <c r="AE8" s="30" t="s">
        <v>339</v>
      </c>
      <c r="AF8" s="30" t="s">
        <v>355</v>
      </c>
      <c r="AG8" s="30" t="s">
        <v>367</v>
      </c>
      <c r="AH8" s="30" t="s">
        <v>341</v>
      </c>
      <c r="AI8" s="30" t="s">
        <v>341</v>
      </c>
      <c r="AJ8" s="30" t="s">
        <v>341</v>
      </c>
      <c r="AK8" s="30" t="s">
        <v>339</v>
      </c>
      <c r="AL8" s="30" t="s">
        <v>341</v>
      </c>
      <c r="AM8" s="30" t="s">
        <v>341</v>
      </c>
      <c r="AN8" s="30" t="s">
        <v>342</v>
      </c>
      <c r="AO8" s="30" t="s">
        <v>357</v>
      </c>
      <c r="AP8" s="30" t="s">
        <v>366</v>
      </c>
      <c r="AQ8" s="30" t="s">
        <v>344</v>
      </c>
      <c r="AR8" s="30" t="s">
        <v>345</v>
      </c>
      <c r="AS8" s="19" t="str">
        <f t="shared" si="0"/>
        <v>0</v>
      </c>
    </row>
    <row r="9" spans="1:45" hidden="1">
      <c r="A9" s="30" t="s">
        <v>330</v>
      </c>
      <c r="B9" s="30" t="s">
        <v>817</v>
      </c>
      <c r="C9" s="30" t="s">
        <v>332</v>
      </c>
      <c r="D9" s="30" t="s">
        <v>368</v>
      </c>
      <c r="E9" s="30" t="s">
        <v>334</v>
      </c>
      <c r="F9" s="30" t="s">
        <v>335</v>
      </c>
      <c r="G9" s="30" t="s">
        <v>335</v>
      </c>
      <c r="H9" s="30" t="s">
        <v>369</v>
      </c>
      <c r="I9" s="30" t="s">
        <v>370</v>
      </c>
      <c r="J9" s="31">
        <v>93332762</v>
      </c>
      <c r="K9" s="31">
        <v>93332762</v>
      </c>
      <c r="L9" s="31">
        <v>93332762</v>
      </c>
      <c r="M9" s="31">
        <v>0</v>
      </c>
      <c r="N9" s="31">
        <v>0</v>
      </c>
      <c r="O9" s="31">
        <v>0</v>
      </c>
      <c r="P9" s="31">
        <v>41075570.18</v>
      </c>
      <c r="Q9" s="31">
        <v>41075570.18</v>
      </c>
      <c r="R9" s="31">
        <v>6742701.6699999999</v>
      </c>
      <c r="S9" s="31">
        <v>41075570.18</v>
      </c>
      <c r="T9" s="31">
        <v>41075570.18</v>
      </c>
      <c r="U9" s="31">
        <v>52257191.82</v>
      </c>
      <c r="V9" s="31">
        <v>52257191.82</v>
      </c>
      <c r="W9" s="31">
        <v>52257191.82</v>
      </c>
      <c r="X9" s="31">
        <v>52257191.82</v>
      </c>
      <c r="Y9" s="31">
        <v>0</v>
      </c>
      <c r="Z9" s="31">
        <v>0</v>
      </c>
      <c r="AA9" s="31">
        <v>0</v>
      </c>
      <c r="AB9" s="32">
        <v>0</v>
      </c>
      <c r="AC9" s="31">
        <v>0</v>
      </c>
      <c r="AD9" s="30" t="s">
        <v>338</v>
      </c>
      <c r="AE9" s="30" t="s">
        <v>339</v>
      </c>
      <c r="AF9" s="30" t="s">
        <v>355</v>
      </c>
      <c r="AG9" s="30" t="s">
        <v>371</v>
      </c>
      <c r="AH9" s="30" t="s">
        <v>341</v>
      </c>
      <c r="AI9" s="30" t="s">
        <v>341</v>
      </c>
      <c r="AJ9" s="30" t="s">
        <v>341</v>
      </c>
      <c r="AK9" s="30" t="s">
        <v>339</v>
      </c>
      <c r="AL9" s="30" t="s">
        <v>341</v>
      </c>
      <c r="AM9" s="30" t="s">
        <v>341</v>
      </c>
      <c r="AN9" s="30" t="s">
        <v>342</v>
      </c>
      <c r="AO9" s="30" t="s">
        <v>357</v>
      </c>
      <c r="AP9" s="30" t="s">
        <v>370</v>
      </c>
      <c r="AQ9" s="30" t="s">
        <v>344</v>
      </c>
      <c r="AR9" s="30" t="s">
        <v>345</v>
      </c>
      <c r="AS9" s="19" t="str">
        <f t="shared" si="0"/>
        <v>0</v>
      </c>
    </row>
    <row r="10" spans="1:45" hidden="1">
      <c r="A10" s="30" t="s">
        <v>330</v>
      </c>
      <c r="B10" s="30" t="s">
        <v>817</v>
      </c>
      <c r="C10" s="30" t="s">
        <v>332</v>
      </c>
      <c r="D10" s="30" t="s">
        <v>372</v>
      </c>
      <c r="E10" s="30" t="s">
        <v>334</v>
      </c>
      <c r="F10" s="30" t="s">
        <v>373</v>
      </c>
      <c r="G10" s="30" t="s">
        <v>335</v>
      </c>
      <c r="H10" s="30" t="s">
        <v>374</v>
      </c>
      <c r="I10" s="30" t="s">
        <v>375</v>
      </c>
      <c r="J10" s="31">
        <v>125317333</v>
      </c>
      <c r="K10" s="31">
        <v>132291843</v>
      </c>
      <c r="L10" s="31">
        <v>132291843</v>
      </c>
      <c r="M10" s="31">
        <v>0</v>
      </c>
      <c r="N10" s="31">
        <v>64099328</v>
      </c>
      <c r="O10" s="31">
        <v>0</v>
      </c>
      <c r="P10" s="31">
        <v>61218005</v>
      </c>
      <c r="Q10" s="31">
        <v>61218005</v>
      </c>
      <c r="R10" s="31">
        <v>8327596</v>
      </c>
      <c r="S10" s="31">
        <v>125317333</v>
      </c>
      <c r="T10" s="31">
        <v>125317333</v>
      </c>
      <c r="U10" s="31">
        <v>6974510</v>
      </c>
      <c r="V10" s="31">
        <v>6974510</v>
      </c>
      <c r="W10" s="31">
        <v>6974510</v>
      </c>
      <c r="X10" s="31">
        <v>6974510</v>
      </c>
      <c r="Y10" s="31">
        <v>0</v>
      </c>
      <c r="Z10" s="31">
        <v>0</v>
      </c>
      <c r="AA10" s="31">
        <v>0</v>
      </c>
      <c r="AB10" s="32">
        <v>0</v>
      </c>
      <c r="AC10" s="31">
        <v>6974510</v>
      </c>
      <c r="AD10" s="30" t="s">
        <v>338</v>
      </c>
      <c r="AE10" s="30" t="s">
        <v>339</v>
      </c>
      <c r="AF10" s="30" t="s">
        <v>376</v>
      </c>
      <c r="AG10" s="30" t="s">
        <v>377</v>
      </c>
      <c r="AH10" s="30" t="s">
        <v>378</v>
      </c>
      <c r="AI10" s="30" t="s">
        <v>341</v>
      </c>
      <c r="AJ10" s="30" t="s">
        <v>341</v>
      </c>
      <c r="AK10" s="30" t="s">
        <v>339</v>
      </c>
      <c r="AL10" s="30" t="s">
        <v>379</v>
      </c>
      <c r="AM10" s="30" t="s">
        <v>380</v>
      </c>
      <c r="AN10" s="30" t="s">
        <v>342</v>
      </c>
      <c r="AO10" s="30" t="s">
        <v>381</v>
      </c>
      <c r="AP10" s="30" t="s">
        <v>382</v>
      </c>
      <c r="AQ10" s="30" t="s">
        <v>344</v>
      </c>
      <c r="AR10" s="30" t="s">
        <v>345</v>
      </c>
      <c r="AS10" s="19" t="str">
        <f t="shared" si="0"/>
        <v>0</v>
      </c>
    </row>
    <row r="11" spans="1:45" hidden="1">
      <c r="A11" s="30" t="s">
        <v>330</v>
      </c>
      <c r="B11" s="30" t="s">
        <v>817</v>
      </c>
      <c r="C11" s="30" t="s">
        <v>332</v>
      </c>
      <c r="D11" s="30" t="s">
        <v>383</v>
      </c>
      <c r="E11" s="30" t="s">
        <v>334</v>
      </c>
      <c r="F11" s="30" t="s">
        <v>373</v>
      </c>
      <c r="G11" s="30" t="s">
        <v>335</v>
      </c>
      <c r="H11" s="30" t="s">
        <v>384</v>
      </c>
      <c r="I11" s="30" t="s">
        <v>385</v>
      </c>
      <c r="J11" s="31">
        <v>6773910</v>
      </c>
      <c r="K11" s="31">
        <v>7150911</v>
      </c>
      <c r="L11" s="31">
        <v>7150911</v>
      </c>
      <c r="M11" s="31">
        <v>0</v>
      </c>
      <c r="N11" s="31">
        <v>3472558</v>
      </c>
      <c r="O11" s="31">
        <v>0</v>
      </c>
      <c r="P11" s="31">
        <v>3301352</v>
      </c>
      <c r="Q11" s="31">
        <v>3301352</v>
      </c>
      <c r="R11" s="31">
        <v>449086</v>
      </c>
      <c r="S11" s="31">
        <v>6773910</v>
      </c>
      <c r="T11" s="31">
        <v>6773910</v>
      </c>
      <c r="U11" s="31">
        <v>377001</v>
      </c>
      <c r="V11" s="31">
        <v>377001</v>
      </c>
      <c r="W11" s="31">
        <v>377001</v>
      </c>
      <c r="X11" s="31">
        <v>377001</v>
      </c>
      <c r="Y11" s="31">
        <v>0</v>
      </c>
      <c r="Z11" s="31">
        <v>0</v>
      </c>
      <c r="AA11" s="31">
        <v>0</v>
      </c>
      <c r="AB11" s="32">
        <v>0</v>
      </c>
      <c r="AC11" s="31">
        <v>377001</v>
      </c>
      <c r="AD11" s="30" t="s">
        <v>338</v>
      </c>
      <c r="AE11" s="30" t="s">
        <v>339</v>
      </c>
      <c r="AF11" s="30" t="s">
        <v>376</v>
      </c>
      <c r="AG11" s="30" t="s">
        <v>386</v>
      </c>
      <c r="AH11" s="30" t="s">
        <v>378</v>
      </c>
      <c r="AI11" s="30" t="s">
        <v>341</v>
      </c>
      <c r="AJ11" s="30" t="s">
        <v>341</v>
      </c>
      <c r="AK11" s="30" t="s">
        <v>339</v>
      </c>
      <c r="AL11" s="30" t="s">
        <v>387</v>
      </c>
      <c r="AM11" s="30" t="s">
        <v>388</v>
      </c>
      <c r="AN11" s="30" t="s">
        <v>342</v>
      </c>
      <c r="AO11" s="30" t="s">
        <v>381</v>
      </c>
      <c r="AP11" s="30" t="s">
        <v>389</v>
      </c>
      <c r="AQ11" s="30" t="s">
        <v>344</v>
      </c>
      <c r="AR11" s="30" t="s">
        <v>345</v>
      </c>
      <c r="AS11" s="19" t="str">
        <f t="shared" si="0"/>
        <v>0</v>
      </c>
    </row>
    <row r="12" spans="1:45" hidden="1">
      <c r="A12" s="30" t="s">
        <v>330</v>
      </c>
      <c r="B12" s="30" t="s">
        <v>817</v>
      </c>
      <c r="C12" s="30" t="s">
        <v>332</v>
      </c>
      <c r="D12" s="30" t="s">
        <v>390</v>
      </c>
      <c r="E12" s="30" t="s">
        <v>334</v>
      </c>
      <c r="F12" s="30" t="s">
        <v>373</v>
      </c>
      <c r="G12" s="30" t="s">
        <v>335</v>
      </c>
      <c r="H12" s="30" t="s">
        <v>391</v>
      </c>
      <c r="I12" s="30" t="s">
        <v>392</v>
      </c>
      <c r="J12" s="31">
        <v>73429183</v>
      </c>
      <c r="K12" s="31">
        <v>77515869</v>
      </c>
      <c r="L12" s="31">
        <v>77515869</v>
      </c>
      <c r="M12" s="31">
        <v>0</v>
      </c>
      <c r="N12" s="31">
        <v>37592149</v>
      </c>
      <c r="O12" s="31">
        <v>0</v>
      </c>
      <c r="P12" s="31">
        <v>35837034</v>
      </c>
      <c r="Q12" s="31">
        <v>35837034</v>
      </c>
      <c r="R12" s="31">
        <v>4873774</v>
      </c>
      <c r="S12" s="31">
        <v>73429183</v>
      </c>
      <c r="T12" s="31">
        <v>73429183</v>
      </c>
      <c r="U12" s="31">
        <v>4086686</v>
      </c>
      <c r="V12" s="31">
        <v>4086686</v>
      </c>
      <c r="W12" s="31">
        <v>4086686</v>
      </c>
      <c r="X12" s="31">
        <v>4086686</v>
      </c>
      <c r="Y12" s="31">
        <v>0</v>
      </c>
      <c r="Z12" s="31">
        <v>0</v>
      </c>
      <c r="AA12" s="31">
        <v>0</v>
      </c>
      <c r="AB12" s="32">
        <v>0</v>
      </c>
      <c r="AC12" s="31">
        <v>4086686</v>
      </c>
      <c r="AD12" s="30" t="s">
        <v>338</v>
      </c>
      <c r="AE12" s="30" t="s">
        <v>339</v>
      </c>
      <c r="AF12" s="30" t="s">
        <v>393</v>
      </c>
      <c r="AG12" s="30" t="s">
        <v>394</v>
      </c>
      <c r="AH12" s="30" t="s">
        <v>378</v>
      </c>
      <c r="AI12" s="30" t="s">
        <v>341</v>
      </c>
      <c r="AJ12" s="30" t="s">
        <v>341</v>
      </c>
      <c r="AK12" s="30" t="s">
        <v>339</v>
      </c>
      <c r="AL12" s="30" t="s">
        <v>395</v>
      </c>
      <c r="AM12" s="30" t="s">
        <v>396</v>
      </c>
      <c r="AN12" s="30" t="s">
        <v>342</v>
      </c>
      <c r="AO12" s="30" t="s">
        <v>397</v>
      </c>
      <c r="AP12" s="30" t="s">
        <v>398</v>
      </c>
      <c r="AQ12" s="30" t="s">
        <v>344</v>
      </c>
      <c r="AR12" s="30" t="s">
        <v>345</v>
      </c>
      <c r="AS12" s="19" t="str">
        <f t="shared" si="0"/>
        <v>0</v>
      </c>
    </row>
    <row r="13" spans="1:45" hidden="1">
      <c r="A13" s="30" t="s">
        <v>330</v>
      </c>
      <c r="B13" s="30" t="s">
        <v>817</v>
      </c>
      <c r="C13" s="30" t="s">
        <v>332</v>
      </c>
      <c r="D13" s="30" t="s">
        <v>399</v>
      </c>
      <c r="E13" s="30" t="s">
        <v>334</v>
      </c>
      <c r="F13" s="30" t="s">
        <v>373</v>
      </c>
      <c r="G13" s="30" t="s">
        <v>335</v>
      </c>
      <c r="H13" s="30" t="s">
        <v>400</v>
      </c>
      <c r="I13" s="30" t="s">
        <v>401</v>
      </c>
      <c r="J13" s="31">
        <v>40643459</v>
      </c>
      <c r="K13" s="31">
        <v>42905462</v>
      </c>
      <c r="L13" s="31">
        <v>42905462</v>
      </c>
      <c r="M13" s="31">
        <v>0</v>
      </c>
      <c r="N13" s="31">
        <v>20835397</v>
      </c>
      <c r="O13" s="31">
        <v>0</v>
      </c>
      <c r="P13" s="31">
        <v>19808062</v>
      </c>
      <c r="Q13" s="31">
        <v>19808062</v>
      </c>
      <c r="R13" s="31">
        <v>2694484</v>
      </c>
      <c r="S13" s="31">
        <v>40643459</v>
      </c>
      <c r="T13" s="31">
        <v>40643459</v>
      </c>
      <c r="U13" s="31">
        <v>2262003</v>
      </c>
      <c r="V13" s="31">
        <v>2262003</v>
      </c>
      <c r="W13" s="31">
        <v>2262003</v>
      </c>
      <c r="X13" s="31">
        <v>2262003</v>
      </c>
      <c r="Y13" s="31">
        <v>0</v>
      </c>
      <c r="Z13" s="31">
        <v>0</v>
      </c>
      <c r="AA13" s="31">
        <v>0</v>
      </c>
      <c r="AB13" s="32">
        <v>0</v>
      </c>
      <c r="AC13" s="31">
        <v>2262003</v>
      </c>
      <c r="AD13" s="30" t="s">
        <v>338</v>
      </c>
      <c r="AE13" s="30" t="s">
        <v>339</v>
      </c>
      <c r="AF13" s="30" t="s">
        <v>393</v>
      </c>
      <c r="AG13" s="30" t="s">
        <v>402</v>
      </c>
      <c r="AH13" s="30" t="s">
        <v>378</v>
      </c>
      <c r="AI13" s="30" t="s">
        <v>341</v>
      </c>
      <c r="AJ13" s="30" t="s">
        <v>341</v>
      </c>
      <c r="AK13" s="30" t="s">
        <v>339</v>
      </c>
      <c r="AL13" s="30" t="s">
        <v>403</v>
      </c>
      <c r="AM13" s="30" t="s">
        <v>404</v>
      </c>
      <c r="AN13" s="30" t="s">
        <v>342</v>
      </c>
      <c r="AO13" s="30" t="s">
        <v>397</v>
      </c>
      <c r="AP13" s="30" t="s">
        <v>405</v>
      </c>
      <c r="AQ13" s="30" t="s">
        <v>344</v>
      </c>
      <c r="AR13" s="30" t="s">
        <v>345</v>
      </c>
      <c r="AS13" s="19" t="str">
        <f t="shared" si="0"/>
        <v>0</v>
      </c>
    </row>
    <row r="14" spans="1:45" hidden="1">
      <c r="A14" s="30" t="s">
        <v>330</v>
      </c>
      <c r="B14" s="30" t="s">
        <v>817</v>
      </c>
      <c r="C14" s="30" t="s">
        <v>332</v>
      </c>
      <c r="D14" s="30" t="s">
        <v>406</v>
      </c>
      <c r="E14" s="30" t="s">
        <v>334</v>
      </c>
      <c r="F14" s="30" t="s">
        <v>373</v>
      </c>
      <c r="G14" s="30" t="s">
        <v>335</v>
      </c>
      <c r="H14" s="30" t="s">
        <v>407</v>
      </c>
      <c r="I14" s="30" t="s">
        <v>408</v>
      </c>
      <c r="J14" s="31">
        <v>20321730</v>
      </c>
      <c r="K14" s="31">
        <v>21452732</v>
      </c>
      <c r="L14" s="31">
        <v>21452732</v>
      </c>
      <c r="M14" s="31">
        <v>0</v>
      </c>
      <c r="N14" s="31">
        <v>10417713</v>
      </c>
      <c r="O14" s="31">
        <v>0</v>
      </c>
      <c r="P14" s="31">
        <v>9904017</v>
      </c>
      <c r="Q14" s="31">
        <v>9904017</v>
      </c>
      <c r="R14" s="31">
        <v>1347241</v>
      </c>
      <c r="S14" s="31">
        <v>20321730</v>
      </c>
      <c r="T14" s="31">
        <v>20321730</v>
      </c>
      <c r="U14" s="31">
        <v>1131002</v>
      </c>
      <c r="V14" s="31">
        <v>1131002</v>
      </c>
      <c r="W14" s="31">
        <v>1131002</v>
      </c>
      <c r="X14" s="31">
        <v>1131002</v>
      </c>
      <c r="Y14" s="31">
        <v>0</v>
      </c>
      <c r="Z14" s="31">
        <v>0</v>
      </c>
      <c r="AA14" s="31">
        <v>0</v>
      </c>
      <c r="AB14" s="32">
        <v>0</v>
      </c>
      <c r="AC14" s="31">
        <v>1131002</v>
      </c>
      <c r="AD14" s="30" t="s">
        <v>338</v>
      </c>
      <c r="AE14" s="30" t="s">
        <v>339</v>
      </c>
      <c r="AF14" s="30" t="s">
        <v>393</v>
      </c>
      <c r="AG14" s="30" t="s">
        <v>409</v>
      </c>
      <c r="AH14" s="30" t="s">
        <v>378</v>
      </c>
      <c r="AI14" s="30" t="s">
        <v>341</v>
      </c>
      <c r="AJ14" s="30" t="s">
        <v>341</v>
      </c>
      <c r="AK14" s="30" t="s">
        <v>339</v>
      </c>
      <c r="AL14" s="30" t="s">
        <v>410</v>
      </c>
      <c r="AM14" s="30" t="s">
        <v>411</v>
      </c>
      <c r="AN14" s="30" t="s">
        <v>342</v>
      </c>
      <c r="AO14" s="30" t="s">
        <v>397</v>
      </c>
      <c r="AP14" s="30" t="s">
        <v>412</v>
      </c>
      <c r="AQ14" s="30" t="s">
        <v>344</v>
      </c>
      <c r="AR14" s="30" t="s">
        <v>345</v>
      </c>
      <c r="AS14" s="19" t="str">
        <f t="shared" si="0"/>
        <v>0</v>
      </c>
    </row>
    <row r="15" spans="1:45" hidden="1">
      <c r="A15" s="30" t="s">
        <v>330</v>
      </c>
      <c r="B15" s="30" t="s">
        <v>817</v>
      </c>
      <c r="C15" s="30" t="s">
        <v>332</v>
      </c>
      <c r="D15" s="30" t="s">
        <v>413</v>
      </c>
      <c r="E15" s="30" t="s">
        <v>334</v>
      </c>
      <c r="F15" s="30" t="s">
        <v>373</v>
      </c>
      <c r="G15" s="30" t="s">
        <v>335</v>
      </c>
      <c r="H15" s="30" t="s">
        <v>414</v>
      </c>
      <c r="I15" s="30" t="s">
        <v>415</v>
      </c>
      <c r="J15" s="31">
        <v>113000000</v>
      </c>
      <c r="K15" s="31">
        <v>105000000</v>
      </c>
      <c r="L15" s="31">
        <v>105000000</v>
      </c>
      <c r="M15" s="31">
        <v>0</v>
      </c>
      <c r="N15" s="31">
        <v>46495408.640000001</v>
      </c>
      <c r="O15" s="31">
        <v>0</v>
      </c>
      <c r="P15" s="31">
        <v>53504591.359999999</v>
      </c>
      <c r="Q15" s="31">
        <v>53504591.359999999</v>
      </c>
      <c r="R15" s="31">
        <v>7985130.7000000002</v>
      </c>
      <c r="S15" s="31">
        <v>100000000</v>
      </c>
      <c r="T15" s="31">
        <v>100000000</v>
      </c>
      <c r="U15" s="31">
        <v>5000000</v>
      </c>
      <c r="V15" s="31">
        <v>5000000</v>
      </c>
      <c r="W15" s="31">
        <v>5000000</v>
      </c>
      <c r="X15" s="31">
        <v>5000000</v>
      </c>
      <c r="Y15" s="31">
        <v>0</v>
      </c>
      <c r="Z15" s="31">
        <v>0</v>
      </c>
      <c r="AA15" s="31">
        <v>0</v>
      </c>
      <c r="AB15" s="32">
        <v>-8000000</v>
      </c>
      <c r="AC15" s="31">
        <v>0</v>
      </c>
      <c r="AD15" s="30" t="s">
        <v>338</v>
      </c>
      <c r="AE15" s="30" t="s">
        <v>339</v>
      </c>
      <c r="AF15" s="30" t="s">
        <v>393</v>
      </c>
      <c r="AG15" s="30" t="s">
        <v>416</v>
      </c>
      <c r="AH15" s="30" t="s">
        <v>378</v>
      </c>
      <c r="AI15" s="30" t="s">
        <v>341</v>
      </c>
      <c r="AJ15" s="30" t="s">
        <v>341</v>
      </c>
      <c r="AK15" s="30" t="s">
        <v>339</v>
      </c>
      <c r="AL15" s="30" t="s">
        <v>417</v>
      </c>
      <c r="AM15" s="30" t="s">
        <v>418</v>
      </c>
      <c r="AN15" s="30" t="s">
        <v>342</v>
      </c>
      <c r="AO15" s="30" t="s">
        <v>397</v>
      </c>
      <c r="AP15" s="30" t="s">
        <v>419</v>
      </c>
      <c r="AQ15" s="30" t="s">
        <v>344</v>
      </c>
      <c r="AR15" s="30" t="s">
        <v>345</v>
      </c>
      <c r="AS15" s="19" t="str">
        <f t="shared" si="0"/>
        <v>0</v>
      </c>
    </row>
    <row r="16" spans="1:45" hidden="1">
      <c r="A16" s="30" t="s">
        <v>330</v>
      </c>
      <c r="B16" s="30" t="s">
        <v>817</v>
      </c>
      <c r="C16" s="30" t="s">
        <v>332</v>
      </c>
      <c r="D16" s="30" t="s">
        <v>420</v>
      </c>
      <c r="E16" s="30" t="s">
        <v>334</v>
      </c>
      <c r="F16" s="30" t="s">
        <v>421</v>
      </c>
      <c r="G16" s="30" t="s">
        <v>335</v>
      </c>
      <c r="H16" s="30" t="s">
        <v>422</v>
      </c>
      <c r="I16" s="30" t="s">
        <v>423</v>
      </c>
      <c r="J16" s="31">
        <v>72800000</v>
      </c>
      <c r="K16" s="31">
        <v>82300000</v>
      </c>
      <c r="L16" s="31">
        <v>51900000</v>
      </c>
      <c r="M16" s="31">
        <v>0</v>
      </c>
      <c r="N16" s="31">
        <v>6854300.0499999998</v>
      </c>
      <c r="O16" s="31">
        <v>0</v>
      </c>
      <c r="P16" s="31">
        <v>34271499.950000003</v>
      </c>
      <c r="Q16" s="31">
        <v>34271499.950000003</v>
      </c>
      <c r="R16" s="31">
        <v>13708599.98</v>
      </c>
      <c r="S16" s="31">
        <v>41125800</v>
      </c>
      <c r="T16" s="31">
        <v>41125800</v>
      </c>
      <c r="U16" s="31">
        <v>10774200</v>
      </c>
      <c r="V16" s="31">
        <v>41174200</v>
      </c>
      <c r="W16" s="31">
        <v>41174200</v>
      </c>
      <c r="X16" s="31">
        <v>41174200</v>
      </c>
      <c r="Y16" s="31">
        <v>0</v>
      </c>
      <c r="Z16" s="31">
        <v>0</v>
      </c>
      <c r="AA16" s="31">
        <v>0</v>
      </c>
      <c r="AB16" s="32">
        <v>0</v>
      </c>
      <c r="AC16" s="31">
        <v>9500000</v>
      </c>
      <c r="AD16" s="30" t="s">
        <v>338</v>
      </c>
      <c r="AE16" s="30" t="s">
        <v>424</v>
      </c>
      <c r="AF16" s="30" t="s">
        <v>425</v>
      </c>
      <c r="AG16" s="30" t="s">
        <v>426</v>
      </c>
      <c r="AH16" s="30" t="s">
        <v>341</v>
      </c>
      <c r="AI16" s="30" t="s">
        <v>341</v>
      </c>
      <c r="AJ16" s="30" t="s">
        <v>341</v>
      </c>
      <c r="AK16" s="30" t="s">
        <v>339</v>
      </c>
      <c r="AL16" s="30" t="s">
        <v>341</v>
      </c>
      <c r="AM16" s="30" t="s">
        <v>341</v>
      </c>
      <c r="AN16" s="30" t="s">
        <v>427</v>
      </c>
      <c r="AO16" s="30" t="s">
        <v>428</v>
      </c>
      <c r="AP16" s="30" t="s">
        <v>423</v>
      </c>
      <c r="AQ16" s="30" t="s">
        <v>344</v>
      </c>
      <c r="AR16" s="30" t="s">
        <v>345</v>
      </c>
      <c r="AS16" s="19" t="str">
        <f t="shared" si="0"/>
        <v>1</v>
      </c>
    </row>
    <row r="17" spans="1:45" hidden="1">
      <c r="A17" s="30" t="s">
        <v>330</v>
      </c>
      <c r="B17" s="30" t="s">
        <v>817</v>
      </c>
      <c r="C17" s="30" t="s">
        <v>332</v>
      </c>
      <c r="D17" s="30" t="s">
        <v>429</v>
      </c>
      <c r="E17" s="30" t="s">
        <v>334</v>
      </c>
      <c r="F17" s="30" t="s">
        <v>421</v>
      </c>
      <c r="G17" s="30" t="s">
        <v>335</v>
      </c>
      <c r="H17" s="30" t="s">
        <v>430</v>
      </c>
      <c r="I17" s="30" t="s">
        <v>431</v>
      </c>
      <c r="J17" s="31">
        <v>25000000</v>
      </c>
      <c r="K17" s="31">
        <v>21000000</v>
      </c>
      <c r="L17" s="31">
        <v>12500000</v>
      </c>
      <c r="M17" s="31">
        <v>0</v>
      </c>
      <c r="N17" s="31">
        <v>1675573.92</v>
      </c>
      <c r="O17" s="31">
        <v>1392538.3</v>
      </c>
      <c r="P17" s="31">
        <v>4030797.24</v>
      </c>
      <c r="Q17" s="31">
        <v>4030797.24</v>
      </c>
      <c r="R17" s="31">
        <v>0</v>
      </c>
      <c r="S17" s="31">
        <v>7098909.46</v>
      </c>
      <c r="T17" s="31">
        <v>7098909.46</v>
      </c>
      <c r="U17" s="31">
        <v>5401090.54</v>
      </c>
      <c r="V17" s="31">
        <v>13901090.539999999</v>
      </c>
      <c r="W17" s="31">
        <v>13901090.539999999</v>
      </c>
      <c r="X17" s="31">
        <v>13901090.539999999</v>
      </c>
      <c r="Y17" s="31">
        <v>0</v>
      </c>
      <c r="Z17" s="31">
        <v>0</v>
      </c>
      <c r="AA17" s="31">
        <v>0</v>
      </c>
      <c r="AB17" s="32">
        <v>-4000000</v>
      </c>
      <c r="AC17" s="31">
        <v>0</v>
      </c>
      <c r="AD17" s="30" t="s">
        <v>338</v>
      </c>
      <c r="AE17" s="30" t="s">
        <v>424</v>
      </c>
      <c r="AF17" s="30" t="s">
        <v>425</v>
      </c>
      <c r="AG17" s="30" t="s">
        <v>432</v>
      </c>
      <c r="AH17" s="30" t="s">
        <v>341</v>
      </c>
      <c r="AI17" s="30" t="s">
        <v>341</v>
      </c>
      <c r="AJ17" s="30" t="s">
        <v>341</v>
      </c>
      <c r="AK17" s="30" t="s">
        <v>339</v>
      </c>
      <c r="AL17" s="30" t="s">
        <v>341</v>
      </c>
      <c r="AM17" s="30" t="s">
        <v>341</v>
      </c>
      <c r="AN17" s="30" t="s">
        <v>427</v>
      </c>
      <c r="AO17" s="30" t="s">
        <v>428</v>
      </c>
      <c r="AP17" s="30" t="s">
        <v>431</v>
      </c>
      <c r="AQ17" s="30" t="s">
        <v>344</v>
      </c>
      <c r="AR17" s="30" t="s">
        <v>345</v>
      </c>
      <c r="AS17" s="19" t="str">
        <f t="shared" si="0"/>
        <v>1</v>
      </c>
    </row>
    <row r="18" spans="1:45" hidden="1">
      <c r="A18" s="30" t="s">
        <v>330</v>
      </c>
      <c r="B18" s="30" t="s">
        <v>817</v>
      </c>
      <c r="C18" s="30" t="s">
        <v>332</v>
      </c>
      <c r="D18" s="30" t="s">
        <v>433</v>
      </c>
      <c r="E18" s="30" t="s">
        <v>334</v>
      </c>
      <c r="F18" s="30" t="s">
        <v>421</v>
      </c>
      <c r="G18" s="30" t="s">
        <v>335</v>
      </c>
      <c r="H18" s="30" t="s">
        <v>434</v>
      </c>
      <c r="I18" s="30" t="s">
        <v>435</v>
      </c>
      <c r="J18" s="31">
        <v>70000000</v>
      </c>
      <c r="K18" s="31">
        <v>54000000</v>
      </c>
      <c r="L18" s="31">
        <v>54000000</v>
      </c>
      <c r="M18" s="31">
        <v>0</v>
      </c>
      <c r="N18" s="31">
        <v>1104563</v>
      </c>
      <c r="O18" s="31">
        <v>0</v>
      </c>
      <c r="P18" s="31">
        <v>29264876</v>
      </c>
      <c r="Q18" s="31">
        <v>23689470</v>
      </c>
      <c r="R18" s="31">
        <v>5397166</v>
      </c>
      <c r="S18" s="31">
        <v>30369439</v>
      </c>
      <c r="T18" s="31">
        <v>30369439</v>
      </c>
      <c r="U18" s="31">
        <v>23630561</v>
      </c>
      <c r="V18" s="31">
        <v>23630561</v>
      </c>
      <c r="W18" s="31">
        <v>23630561</v>
      </c>
      <c r="X18" s="31">
        <v>23630561</v>
      </c>
      <c r="Y18" s="31">
        <v>0</v>
      </c>
      <c r="Z18" s="31">
        <v>0</v>
      </c>
      <c r="AA18" s="31">
        <v>0</v>
      </c>
      <c r="AB18" s="31">
        <v>-16000000</v>
      </c>
      <c r="AC18" s="31">
        <v>0</v>
      </c>
      <c r="AD18" s="30" t="s">
        <v>338</v>
      </c>
      <c r="AE18" s="30" t="s">
        <v>424</v>
      </c>
      <c r="AF18" s="30" t="s">
        <v>436</v>
      </c>
      <c r="AG18" s="30" t="s">
        <v>437</v>
      </c>
      <c r="AH18" s="30" t="s">
        <v>341</v>
      </c>
      <c r="AI18" s="30" t="s">
        <v>341</v>
      </c>
      <c r="AJ18" s="30" t="s">
        <v>341</v>
      </c>
      <c r="AK18" s="30" t="s">
        <v>339</v>
      </c>
      <c r="AL18" s="30" t="s">
        <v>341</v>
      </c>
      <c r="AM18" s="30" t="s">
        <v>341</v>
      </c>
      <c r="AN18" s="30" t="s">
        <v>427</v>
      </c>
      <c r="AO18" s="30" t="s">
        <v>438</v>
      </c>
      <c r="AP18" s="30" t="s">
        <v>435</v>
      </c>
      <c r="AQ18" s="30" t="s">
        <v>344</v>
      </c>
      <c r="AR18" s="30" t="s">
        <v>345</v>
      </c>
      <c r="AS18" s="19" t="str">
        <f t="shared" si="0"/>
        <v>1</v>
      </c>
    </row>
    <row r="19" spans="1:45" hidden="1">
      <c r="A19" s="30" t="s">
        <v>330</v>
      </c>
      <c r="B19" s="30" t="s">
        <v>817</v>
      </c>
      <c r="C19" s="30" t="s">
        <v>332</v>
      </c>
      <c r="D19" s="30" t="s">
        <v>439</v>
      </c>
      <c r="E19" s="30" t="s">
        <v>334</v>
      </c>
      <c r="F19" s="30" t="s">
        <v>421</v>
      </c>
      <c r="G19" s="30" t="s">
        <v>335</v>
      </c>
      <c r="H19" s="30" t="s">
        <v>440</v>
      </c>
      <c r="I19" s="30" t="s">
        <v>441</v>
      </c>
      <c r="J19" s="31">
        <v>10000000</v>
      </c>
      <c r="K19" s="31">
        <v>14500000</v>
      </c>
      <c r="L19" s="31">
        <v>14500000</v>
      </c>
      <c r="M19" s="31">
        <v>0</v>
      </c>
      <c r="N19" s="31">
        <v>3962960</v>
      </c>
      <c r="O19" s="31">
        <v>0</v>
      </c>
      <c r="P19" s="31">
        <v>4297595</v>
      </c>
      <c r="Q19" s="31">
        <v>3509705</v>
      </c>
      <c r="R19" s="31">
        <v>768215</v>
      </c>
      <c r="S19" s="31">
        <v>8260555</v>
      </c>
      <c r="T19" s="31">
        <v>8260555</v>
      </c>
      <c r="U19" s="31">
        <v>6239445</v>
      </c>
      <c r="V19" s="31">
        <v>6239445</v>
      </c>
      <c r="W19" s="31">
        <v>6239445</v>
      </c>
      <c r="X19" s="31">
        <v>6239445</v>
      </c>
      <c r="Y19" s="31">
        <v>0</v>
      </c>
      <c r="Z19" s="31">
        <v>0</v>
      </c>
      <c r="AA19" s="31">
        <v>0</v>
      </c>
      <c r="AB19" s="31">
        <v>0</v>
      </c>
      <c r="AC19" s="31">
        <v>4500000</v>
      </c>
      <c r="AD19" s="30" t="s">
        <v>338</v>
      </c>
      <c r="AE19" s="30" t="s">
        <v>424</v>
      </c>
      <c r="AF19" s="30" t="s">
        <v>436</v>
      </c>
      <c r="AG19" s="30" t="s">
        <v>442</v>
      </c>
      <c r="AH19" s="30" t="s">
        <v>341</v>
      </c>
      <c r="AI19" s="30" t="s">
        <v>341</v>
      </c>
      <c r="AJ19" s="30" t="s">
        <v>341</v>
      </c>
      <c r="AK19" s="30" t="s">
        <v>339</v>
      </c>
      <c r="AL19" s="30" t="s">
        <v>341</v>
      </c>
      <c r="AM19" s="30" t="s">
        <v>341</v>
      </c>
      <c r="AN19" s="30" t="s">
        <v>427</v>
      </c>
      <c r="AO19" s="30" t="s">
        <v>438</v>
      </c>
      <c r="AP19" s="30" t="s">
        <v>441</v>
      </c>
      <c r="AQ19" s="30" t="s">
        <v>344</v>
      </c>
      <c r="AR19" s="30" t="s">
        <v>345</v>
      </c>
      <c r="AS19" s="19" t="str">
        <f t="shared" si="0"/>
        <v>1</v>
      </c>
    </row>
    <row r="20" spans="1:45" hidden="1">
      <c r="A20" s="30" t="s">
        <v>330</v>
      </c>
      <c r="B20" s="30" t="s">
        <v>817</v>
      </c>
      <c r="C20" s="30" t="s">
        <v>332</v>
      </c>
      <c r="D20" s="30" t="s">
        <v>443</v>
      </c>
      <c r="E20" s="30" t="s">
        <v>334</v>
      </c>
      <c r="F20" s="30" t="s">
        <v>421</v>
      </c>
      <c r="G20" s="30" t="s">
        <v>335</v>
      </c>
      <c r="H20" s="30" t="s">
        <v>444</v>
      </c>
      <c r="I20" s="30" t="s">
        <v>444</v>
      </c>
      <c r="J20" s="31">
        <v>100000</v>
      </c>
      <c r="K20" s="31">
        <v>100000</v>
      </c>
      <c r="L20" s="31">
        <v>50000</v>
      </c>
      <c r="M20" s="31">
        <v>0</v>
      </c>
      <c r="N20" s="31">
        <v>16813.400000000001</v>
      </c>
      <c r="O20" s="31">
        <v>0</v>
      </c>
      <c r="P20" s="31">
        <v>6904.3</v>
      </c>
      <c r="Q20" s="31">
        <v>6904.3</v>
      </c>
      <c r="R20" s="31">
        <v>0</v>
      </c>
      <c r="S20" s="31">
        <v>23717.7</v>
      </c>
      <c r="T20" s="31">
        <v>23717.7</v>
      </c>
      <c r="U20" s="31">
        <v>26282.3</v>
      </c>
      <c r="V20" s="31">
        <v>76282.3</v>
      </c>
      <c r="W20" s="31">
        <v>76282.3</v>
      </c>
      <c r="X20" s="31">
        <v>76282.3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0" t="s">
        <v>338</v>
      </c>
      <c r="AE20" s="30" t="s">
        <v>424</v>
      </c>
      <c r="AF20" s="30" t="s">
        <v>436</v>
      </c>
      <c r="AG20" s="30" t="s">
        <v>445</v>
      </c>
      <c r="AH20" s="30" t="s">
        <v>341</v>
      </c>
      <c r="AI20" s="30" t="s">
        <v>341</v>
      </c>
      <c r="AJ20" s="30" t="s">
        <v>341</v>
      </c>
      <c r="AK20" s="30" t="s">
        <v>339</v>
      </c>
      <c r="AL20" s="30" t="s">
        <v>341</v>
      </c>
      <c r="AM20" s="30" t="s">
        <v>341</v>
      </c>
      <c r="AN20" s="30" t="s">
        <v>427</v>
      </c>
      <c r="AO20" s="30" t="s">
        <v>438</v>
      </c>
      <c r="AP20" s="30" t="s">
        <v>444</v>
      </c>
      <c r="AQ20" s="30" t="s">
        <v>344</v>
      </c>
      <c r="AR20" s="30" t="s">
        <v>345</v>
      </c>
      <c r="AS20" s="19" t="str">
        <f t="shared" si="0"/>
        <v>1</v>
      </c>
    </row>
    <row r="21" spans="1:45" hidden="1">
      <c r="A21" s="30" t="s">
        <v>330</v>
      </c>
      <c r="B21" s="30" t="s">
        <v>817</v>
      </c>
      <c r="C21" s="30" t="s">
        <v>332</v>
      </c>
      <c r="D21" s="30" t="s">
        <v>446</v>
      </c>
      <c r="E21" s="30" t="s">
        <v>334</v>
      </c>
      <c r="F21" s="30" t="s">
        <v>421</v>
      </c>
      <c r="G21" s="30" t="s">
        <v>335</v>
      </c>
      <c r="H21" s="30" t="s">
        <v>447</v>
      </c>
      <c r="I21" s="30" t="s">
        <v>448</v>
      </c>
      <c r="J21" s="31">
        <v>35000000</v>
      </c>
      <c r="K21" s="31">
        <v>19000000</v>
      </c>
      <c r="L21" s="31">
        <v>19000000</v>
      </c>
      <c r="M21" s="31">
        <v>34425.01</v>
      </c>
      <c r="N21" s="31">
        <v>2670025.63</v>
      </c>
      <c r="O21" s="31">
        <v>0</v>
      </c>
      <c r="P21" s="31">
        <v>4250551.95</v>
      </c>
      <c r="Q21" s="31">
        <v>4250551.95</v>
      </c>
      <c r="R21" s="31">
        <v>285204.65999999997</v>
      </c>
      <c r="S21" s="31">
        <v>6920577.5800000001</v>
      </c>
      <c r="T21" s="31">
        <v>6955002.5899999999</v>
      </c>
      <c r="U21" s="31">
        <v>12044997.41</v>
      </c>
      <c r="V21" s="31">
        <v>12044997.41</v>
      </c>
      <c r="W21" s="31">
        <v>12044997.41</v>
      </c>
      <c r="X21" s="31">
        <v>12044997.41</v>
      </c>
      <c r="Y21" s="31">
        <v>0</v>
      </c>
      <c r="Z21" s="31">
        <v>0</v>
      </c>
      <c r="AA21" s="31">
        <v>0</v>
      </c>
      <c r="AB21" s="31">
        <v>-16000000</v>
      </c>
      <c r="AC21" s="31">
        <v>0</v>
      </c>
      <c r="AD21" s="30" t="s">
        <v>338</v>
      </c>
      <c r="AE21" s="30" t="s">
        <v>424</v>
      </c>
      <c r="AF21" s="30" t="s">
        <v>436</v>
      </c>
      <c r="AG21" s="30" t="s">
        <v>449</v>
      </c>
      <c r="AH21" s="30" t="s">
        <v>341</v>
      </c>
      <c r="AI21" s="30" t="s">
        <v>341</v>
      </c>
      <c r="AJ21" s="30" t="s">
        <v>341</v>
      </c>
      <c r="AK21" s="30" t="s">
        <v>339</v>
      </c>
      <c r="AL21" s="30" t="s">
        <v>341</v>
      </c>
      <c r="AM21" s="30" t="s">
        <v>341</v>
      </c>
      <c r="AN21" s="30" t="s">
        <v>427</v>
      </c>
      <c r="AO21" s="30" t="s">
        <v>438</v>
      </c>
      <c r="AP21" s="30" t="s">
        <v>448</v>
      </c>
      <c r="AQ21" s="30" t="s">
        <v>344</v>
      </c>
      <c r="AR21" s="30" t="s">
        <v>345</v>
      </c>
      <c r="AS21" s="19" t="str">
        <f t="shared" si="0"/>
        <v>1</v>
      </c>
    </row>
    <row r="22" spans="1:45" hidden="1">
      <c r="A22" s="30" t="s">
        <v>330</v>
      </c>
      <c r="B22" s="30" t="s">
        <v>817</v>
      </c>
      <c r="C22" s="30" t="s">
        <v>332</v>
      </c>
      <c r="D22" s="30" t="s">
        <v>450</v>
      </c>
      <c r="E22" s="30" t="s">
        <v>334</v>
      </c>
      <c r="F22" s="30" t="s">
        <v>421</v>
      </c>
      <c r="G22" s="30" t="s">
        <v>335</v>
      </c>
      <c r="H22" s="30" t="s">
        <v>451</v>
      </c>
      <c r="I22" s="30" t="s">
        <v>452</v>
      </c>
      <c r="J22" s="31">
        <v>5000000</v>
      </c>
      <c r="K22" s="31">
        <v>5000000</v>
      </c>
      <c r="L22" s="31">
        <v>2500000</v>
      </c>
      <c r="M22" s="31">
        <v>0</v>
      </c>
      <c r="N22" s="31">
        <v>25830.6</v>
      </c>
      <c r="O22" s="31">
        <v>0</v>
      </c>
      <c r="P22" s="31">
        <v>2145861.37</v>
      </c>
      <c r="Q22" s="31">
        <v>2069553.83</v>
      </c>
      <c r="R22" s="31">
        <v>987084.7</v>
      </c>
      <c r="S22" s="31">
        <v>2171691.9700000002</v>
      </c>
      <c r="T22" s="31">
        <v>2171691.9700000002</v>
      </c>
      <c r="U22" s="31">
        <v>328308.03000000003</v>
      </c>
      <c r="V22" s="31">
        <v>2828308.03</v>
      </c>
      <c r="W22" s="31">
        <v>2828308.03</v>
      </c>
      <c r="X22" s="31">
        <v>2828308.03</v>
      </c>
      <c r="Y22" s="31">
        <v>0</v>
      </c>
      <c r="Z22" s="31">
        <v>0</v>
      </c>
      <c r="AA22" s="31">
        <v>0</v>
      </c>
      <c r="AB22" s="32">
        <v>0</v>
      </c>
      <c r="AC22" s="31">
        <v>0</v>
      </c>
      <c r="AD22" s="30" t="s">
        <v>338</v>
      </c>
      <c r="AE22" s="30" t="s">
        <v>424</v>
      </c>
      <c r="AF22" s="30" t="s">
        <v>436</v>
      </c>
      <c r="AG22" s="30" t="s">
        <v>453</v>
      </c>
      <c r="AH22" s="30" t="s">
        <v>341</v>
      </c>
      <c r="AI22" s="30" t="s">
        <v>341</v>
      </c>
      <c r="AJ22" s="30" t="s">
        <v>341</v>
      </c>
      <c r="AK22" s="30" t="s">
        <v>339</v>
      </c>
      <c r="AL22" s="30" t="s">
        <v>341</v>
      </c>
      <c r="AM22" s="30" t="s">
        <v>341</v>
      </c>
      <c r="AN22" s="30" t="s">
        <v>427</v>
      </c>
      <c r="AO22" s="30" t="s">
        <v>438</v>
      </c>
      <c r="AP22" s="30" t="s">
        <v>452</v>
      </c>
      <c r="AQ22" s="30" t="s">
        <v>344</v>
      </c>
      <c r="AR22" s="30" t="s">
        <v>345</v>
      </c>
      <c r="AS22" s="19" t="str">
        <f t="shared" si="0"/>
        <v>1</v>
      </c>
    </row>
    <row r="23" spans="1:45" hidden="1">
      <c r="A23" s="30" t="s">
        <v>330</v>
      </c>
      <c r="B23" s="30" t="s">
        <v>817</v>
      </c>
      <c r="C23" s="30" t="s">
        <v>332</v>
      </c>
      <c r="D23" s="30" t="s">
        <v>454</v>
      </c>
      <c r="E23" s="30" t="s">
        <v>334</v>
      </c>
      <c r="F23" s="30" t="s">
        <v>421</v>
      </c>
      <c r="G23" s="30" t="s">
        <v>335</v>
      </c>
      <c r="H23" s="30" t="s">
        <v>455</v>
      </c>
      <c r="I23" s="30" t="s">
        <v>456</v>
      </c>
      <c r="J23" s="31">
        <v>4000000</v>
      </c>
      <c r="K23" s="31">
        <v>1300000</v>
      </c>
      <c r="L23" s="31">
        <v>1300000</v>
      </c>
      <c r="M23" s="31">
        <v>0</v>
      </c>
      <c r="N23" s="31">
        <v>934635.24</v>
      </c>
      <c r="O23" s="31">
        <v>0</v>
      </c>
      <c r="P23" s="31">
        <v>351328.3</v>
      </c>
      <c r="Q23" s="31">
        <v>319304.09999999998</v>
      </c>
      <c r="R23" s="31">
        <v>105914.9</v>
      </c>
      <c r="S23" s="31">
        <v>1285963.54</v>
      </c>
      <c r="T23" s="31">
        <v>1285963.54</v>
      </c>
      <c r="U23" s="31">
        <v>14036.46</v>
      </c>
      <c r="V23" s="31">
        <v>14036.46</v>
      </c>
      <c r="W23" s="31">
        <v>14036.46</v>
      </c>
      <c r="X23" s="31">
        <v>14036.46</v>
      </c>
      <c r="Y23" s="31">
        <v>0</v>
      </c>
      <c r="Z23" s="31">
        <v>0</v>
      </c>
      <c r="AA23" s="31">
        <v>0</v>
      </c>
      <c r="AB23" s="31">
        <v>-2700000</v>
      </c>
      <c r="AC23" s="31">
        <v>0</v>
      </c>
      <c r="AD23" s="30" t="s">
        <v>338</v>
      </c>
      <c r="AE23" s="30" t="s">
        <v>424</v>
      </c>
      <c r="AF23" s="30" t="s">
        <v>457</v>
      </c>
      <c r="AG23" s="30" t="s">
        <v>458</v>
      </c>
      <c r="AH23" s="30" t="s">
        <v>341</v>
      </c>
      <c r="AI23" s="30" t="s">
        <v>341</v>
      </c>
      <c r="AJ23" s="30" t="s">
        <v>341</v>
      </c>
      <c r="AK23" s="30" t="s">
        <v>339</v>
      </c>
      <c r="AL23" s="30" t="s">
        <v>341</v>
      </c>
      <c r="AM23" s="30" t="s">
        <v>341</v>
      </c>
      <c r="AN23" s="30" t="s">
        <v>427</v>
      </c>
      <c r="AO23" s="30" t="s">
        <v>459</v>
      </c>
      <c r="AP23" s="30" t="s">
        <v>456</v>
      </c>
      <c r="AQ23" s="30" t="s">
        <v>344</v>
      </c>
      <c r="AR23" s="30" t="s">
        <v>345</v>
      </c>
      <c r="AS23" s="19" t="str">
        <f t="shared" si="0"/>
        <v>1</v>
      </c>
    </row>
    <row r="24" spans="1:45" hidden="1">
      <c r="A24" s="30" t="s">
        <v>330</v>
      </c>
      <c r="B24" s="30" t="s">
        <v>817</v>
      </c>
      <c r="C24" s="30" t="s">
        <v>332</v>
      </c>
      <c r="D24" s="30" t="s">
        <v>460</v>
      </c>
      <c r="E24" s="30" t="s">
        <v>334</v>
      </c>
      <c r="F24" s="30" t="s">
        <v>421</v>
      </c>
      <c r="G24" s="30" t="s">
        <v>335</v>
      </c>
      <c r="H24" s="30" t="s">
        <v>461</v>
      </c>
      <c r="I24" s="30" t="s">
        <v>462</v>
      </c>
      <c r="J24" s="31">
        <v>100000</v>
      </c>
      <c r="K24" s="31">
        <v>100000</v>
      </c>
      <c r="L24" s="31">
        <v>50000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50000</v>
      </c>
      <c r="V24" s="31">
        <v>100000</v>
      </c>
      <c r="W24" s="31">
        <v>100000</v>
      </c>
      <c r="X24" s="31">
        <v>100000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0" t="s">
        <v>338</v>
      </c>
      <c r="AE24" s="30" t="s">
        <v>424</v>
      </c>
      <c r="AF24" s="30" t="s">
        <v>457</v>
      </c>
      <c r="AG24" s="30" t="s">
        <v>463</v>
      </c>
      <c r="AH24" s="30" t="s">
        <v>341</v>
      </c>
      <c r="AI24" s="30" t="s">
        <v>341</v>
      </c>
      <c r="AJ24" s="30" t="s">
        <v>341</v>
      </c>
      <c r="AK24" s="30" t="s">
        <v>339</v>
      </c>
      <c r="AL24" s="30" t="s">
        <v>341</v>
      </c>
      <c r="AM24" s="30" t="s">
        <v>341</v>
      </c>
      <c r="AN24" s="30" t="s">
        <v>427</v>
      </c>
      <c r="AO24" s="30" t="s">
        <v>459</v>
      </c>
      <c r="AP24" s="30" t="s">
        <v>462</v>
      </c>
      <c r="AQ24" s="30" t="s">
        <v>344</v>
      </c>
      <c r="AR24" s="30" t="s">
        <v>345</v>
      </c>
      <c r="AS24" s="19" t="str">
        <f t="shared" si="0"/>
        <v>1</v>
      </c>
    </row>
    <row r="25" spans="1:45" hidden="1">
      <c r="A25" s="30" t="s">
        <v>330</v>
      </c>
      <c r="B25" s="30" t="s">
        <v>817</v>
      </c>
      <c r="C25" s="30" t="s">
        <v>332</v>
      </c>
      <c r="D25" s="30" t="s">
        <v>464</v>
      </c>
      <c r="E25" s="30" t="s">
        <v>334</v>
      </c>
      <c r="F25" s="30" t="s">
        <v>421</v>
      </c>
      <c r="G25" s="30" t="s">
        <v>335</v>
      </c>
      <c r="H25" s="30" t="s">
        <v>465</v>
      </c>
      <c r="I25" s="30" t="s">
        <v>466</v>
      </c>
      <c r="J25" s="31">
        <v>44650000</v>
      </c>
      <c r="K25" s="31">
        <v>43650000</v>
      </c>
      <c r="L25" s="31">
        <v>22325000</v>
      </c>
      <c r="M25" s="31">
        <v>0</v>
      </c>
      <c r="N25" s="31">
        <v>3187603.16</v>
      </c>
      <c r="O25" s="31">
        <v>0</v>
      </c>
      <c r="P25" s="31">
        <v>15639043.6</v>
      </c>
      <c r="Q25" s="31">
        <v>29188.98</v>
      </c>
      <c r="R25" s="31">
        <v>29188.98</v>
      </c>
      <c r="S25" s="31">
        <v>18826646.760000002</v>
      </c>
      <c r="T25" s="31">
        <v>18826646.760000002</v>
      </c>
      <c r="U25" s="31">
        <v>3498353.24</v>
      </c>
      <c r="V25" s="31">
        <v>24823353.239999998</v>
      </c>
      <c r="W25" s="31">
        <v>24823353.239999998</v>
      </c>
      <c r="X25" s="31">
        <v>24823353.239999998</v>
      </c>
      <c r="Y25" s="31">
        <v>0</v>
      </c>
      <c r="Z25" s="31">
        <v>0</v>
      </c>
      <c r="AA25" s="31">
        <v>0</v>
      </c>
      <c r="AB25" s="31">
        <v>-1000000</v>
      </c>
      <c r="AC25" s="31">
        <v>0</v>
      </c>
      <c r="AD25" s="30" t="s">
        <v>338</v>
      </c>
      <c r="AE25" s="30" t="s">
        <v>424</v>
      </c>
      <c r="AF25" s="30" t="s">
        <v>457</v>
      </c>
      <c r="AG25" s="30" t="s">
        <v>467</v>
      </c>
      <c r="AH25" s="30" t="s">
        <v>341</v>
      </c>
      <c r="AI25" s="30" t="s">
        <v>341</v>
      </c>
      <c r="AJ25" s="30" t="s">
        <v>341</v>
      </c>
      <c r="AK25" s="30" t="s">
        <v>339</v>
      </c>
      <c r="AL25" s="30" t="s">
        <v>468</v>
      </c>
      <c r="AM25" s="30" t="s">
        <v>341</v>
      </c>
      <c r="AN25" s="30" t="s">
        <v>427</v>
      </c>
      <c r="AO25" s="30" t="s">
        <v>459</v>
      </c>
      <c r="AP25" s="30" t="s">
        <v>466</v>
      </c>
      <c r="AQ25" s="30" t="s">
        <v>344</v>
      </c>
      <c r="AR25" s="30" t="s">
        <v>345</v>
      </c>
      <c r="AS25" s="19" t="str">
        <f t="shared" si="0"/>
        <v>1</v>
      </c>
    </row>
    <row r="26" spans="1:45" hidden="1">
      <c r="A26" s="30" t="s">
        <v>330</v>
      </c>
      <c r="B26" s="30" t="s">
        <v>817</v>
      </c>
      <c r="C26" s="30" t="s">
        <v>332</v>
      </c>
      <c r="D26" s="30" t="s">
        <v>469</v>
      </c>
      <c r="E26" s="30" t="s">
        <v>334</v>
      </c>
      <c r="F26" s="30" t="s">
        <v>421</v>
      </c>
      <c r="G26" s="30" t="s">
        <v>335</v>
      </c>
      <c r="H26" s="30" t="s">
        <v>470</v>
      </c>
      <c r="I26" s="30" t="s">
        <v>471</v>
      </c>
      <c r="J26" s="31">
        <v>2500000</v>
      </c>
      <c r="K26" s="31">
        <v>1500000</v>
      </c>
      <c r="L26" s="31">
        <v>1250000</v>
      </c>
      <c r="M26" s="31">
        <v>0</v>
      </c>
      <c r="N26" s="31">
        <v>286698.98</v>
      </c>
      <c r="O26" s="31">
        <v>0</v>
      </c>
      <c r="P26" s="31">
        <v>152928.93</v>
      </c>
      <c r="Q26" s="31">
        <v>152928.93</v>
      </c>
      <c r="R26" s="31">
        <v>0</v>
      </c>
      <c r="S26" s="31">
        <v>439627.91</v>
      </c>
      <c r="T26" s="31">
        <v>439627.91</v>
      </c>
      <c r="U26" s="31">
        <v>810372.09</v>
      </c>
      <c r="V26" s="31">
        <v>1060372.0900000001</v>
      </c>
      <c r="W26" s="31">
        <v>1060372.0900000001</v>
      </c>
      <c r="X26" s="31">
        <v>1060372.0900000001</v>
      </c>
      <c r="Y26" s="31">
        <v>0</v>
      </c>
      <c r="Z26" s="31">
        <v>0</v>
      </c>
      <c r="AA26" s="31">
        <v>0</v>
      </c>
      <c r="AB26" s="31">
        <v>-1000000</v>
      </c>
      <c r="AC26" s="31">
        <v>0</v>
      </c>
      <c r="AD26" s="30" t="s">
        <v>338</v>
      </c>
      <c r="AE26" s="30" t="s">
        <v>424</v>
      </c>
      <c r="AF26" s="30" t="s">
        <v>457</v>
      </c>
      <c r="AG26" s="30" t="s">
        <v>472</v>
      </c>
      <c r="AH26" s="30" t="s">
        <v>341</v>
      </c>
      <c r="AI26" s="30" t="s">
        <v>341</v>
      </c>
      <c r="AJ26" s="30" t="s">
        <v>341</v>
      </c>
      <c r="AK26" s="30" t="s">
        <v>339</v>
      </c>
      <c r="AL26" s="30" t="s">
        <v>341</v>
      </c>
      <c r="AM26" s="30" t="s">
        <v>341</v>
      </c>
      <c r="AN26" s="30" t="s">
        <v>427</v>
      </c>
      <c r="AO26" s="30" t="s">
        <v>459</v>
      </c>
      <c r="AP26" s="30" t="s">
        <v>471</v>
      </c>
      <c r="AQ26" s="30" t="s">
        <v>344</v>
      </c>
      <c r="AR26" s="30" t="s">
        <v>345</v>
      </c>
      <c r="AS26" s="19" t="str">
        <f t="shared" si="0"/>
        <v>1</v>
      </c>
    </row>
    <row r="27" spans="1:45" hidden="1">
      <c r="A27" s="30" t="s">
        <v>330</v>
      </c>
      <c r="B27" s="30" t="s">
        <v>817</v>
      </c>
      <c r="C27" s="30" t="s">
        <v>332</v>
      </c>
      <c r="D27" s="30" t="s">
        <v>473</v>
      </c>
      <c r="E27" s="30" t="s">
        <v>334</v>
      </c>
      <c r="F27" s="30" t="s">
        <v>421</v>
      </c>
      <c r="G27" s="30" t="s">
        <v>335</v>
      </c>
      <c r="H27" s="30" t="s">
        <v>474</v>
      </c>
      <c r="I27" s="30" t="s">
        <v>474</v>
      </c>
      <c r="J27" s="31">
        <v>500000</v>
      </c>
      <c r="K27" s="31">
        <v>150000</v>
      </c>
      <c r="L27" s="31">
        <v>150000</v>
      </c>
      <c r="M27" s="31">
        <v>0</v>
      </c>
      <c r="N27" s="31">
        <v>0</v>
      </c>
      <c r="O27" s="31">
        <v>131532</v>
      </c>
      <c r="P27" s="31">
        <v>0</v>
      </c>
      <c r="Q27" s="31">
        <v>0</v>
      </c>
      <c r="R27" s="31">
        <v>0</v>
      </c>
      <c r="S27" s="31">
        <v>131532</v>
      </c>
      <c r="T27" s="31">
        <v>131532</v>
      </c>
      <c r="U27" s="31">
        <v>18468</v>
      </c>
      <c r="V27" s="31">
        <v>18468</v>
      </c>
      <c r="W27" s="31">
        <v>18468</v>
      </c>
      <c r="X27" s="31">
        <v>18468</v>
      </c>
      <c r="Y27" s="31">
        <v>0</v>
      </c>
      <c r="Z27" s="31">
        <v>0</v>
      </c>
      <c r="AA27" s="31">
        <v>0</v>
      </c>
      <c r="AB27" s="31">
        <v>-350000</v>
      </c>
      <c r="AC27" s="31">
        <v>0</v>
      </c>
      <c r="AD27" s="30" t="s">
        <v>338</v>
      </c>
      <c r="AE27" s="30" t="s">
        <v>424</v>
      </c>
      <c r="AF27" s="30" t="s">
        <v>475</v>
      </c>
      <c r="AG27" s="30" t="s">
        <v>476</v>
      </c>
      <c r="AH27" s="30" t="s">
        <v>341</v>
      </c>
      <c r="AI27" s="30" t="s">
        <v>341</v>
      </c>
      <c r="AJ27" s="30" t="s">
        <v>341</v>
      </c>
      <c r="AK27" s="30" t="s">
        <v>339</v>
      </c>
      <c r="AL27" s="30" t="s">
        <v>341</v>
      </c>
      <c r="AM27" s="30" t="s">
        <v>341</v>
      </c>
      <c r="AN27" s="30" t="s">
        <v>427</v>
      </c>
      <c r="AO27" s="30" t="s">
        <v>477</v>
      </c>
      <c r="AP27" s="30" t="s">
        <v>474</v>
      </c>
      <c r="AQ27" s="30" t="s">
        <v>344</v>
      </c>
      <c r="AR27" s="30" t="s">
        <v>345</v>
      </c>
      <c r="AS27" s="19" t="str">
        <f t="shared" si="0"/>
        <v>1</v>
      </c>
    </row>
    <row r="28" spans="1:45" hidden="1">
      <c r="A28" s="30" t="s">
        <v>330</v>
      </c>
      <c r="B28" s="30" t="s">
        <v>817</v>
      </c>
      <c r="C28" s="30" t="s">
        <v>332</v>
      </c>
      <c r="D28" s="30" t="s">
        <v>478</v>
      </c>
      <c r="E28" s="30" t="s">
        <v>334</v>
      </c>
      <c r="F28" s="30" t="s">
        <v>421</v>
      </c>
      <c r="G28" s="30" t="s">
        <v>335</v>
      </c>
      <c r="H28" s="30" t="s">
        <v>479</v>
      </c>
      <c r="I28" s="30" t="s">
        <v>480</v>
      </c>
      <c r="J28" s="31">
        <v>1000000</v>
      </c>
      <c r="K28" s="31">
        <v>350000</v>
      </c>
      <c r="L28" s="31">
        <v>350000</v>
      </c>
      <c r="M28" s="31">
        <v>0</v>
      </c>
      <c r="N28" s="31">
        <v>97442.33</v>
      </c>
      <c r="O28" s="31">
        <v>0</v>
      </c>
      <c r="P28" s="31">
        <v>102557.67</v>
      </c>
      <c r="Q28" s="31">
        <v>102557.67</v>
      </c>
      <c r="R28" s="31">
        <v>39634.75</v>
      </c>
      <c r="S28" s="31">
        <v>200000</v>
      </c>
      <c r="T28" s="31">
        <v>200000</v>
      </c>
      <c r="U28" s="31">
        <v>150000</v>
      </c>
      <c r="V28" s="31">
        <v>150000</v>
      </c>
      <c r="W28" s="31">
        <v>150000</v>
      </c>
      <c r="X28" s="31">
        <v>150000</v>
      </c>
      <c r="Y28" s="31">
        <v>0</v>
      </c>
      <c r="Z28" s="31">
        <v>0</v>
      </c>
      <c r="AA28" s="31">
        <v>0</v>
      </c>
      <c r="AB28" s="32">
        <v>-650000</v>
      </c>
      <c r="AC28" s="31">
        <v>0</v>
      </c>
      <c r="AD28" s="30" t="s">
        <v>338</v>
      </c>
      <c r="AE28" s="30" t="s">
        <v>424</v>
      </c>
      <c r="AF28" s="30" t="s">
        <v>475</v>
      </c>
      <c r="AG28" s="30" t="s">
        <v>481</v>
      </c>
      <c r="AH28" s="30" t="s">
        <v>341</v>
      </c>
      <c r="AI28" s="30" t="s">
        <v>341</v>
      </c>
      <c r="AJ28" s="30" t="s">
        <v>341</v>
      </c>
      <c r="AK28" s="30" t="s">
        <v>339</v>
      </c>
      <c r="AL28" s="30" t="s">
        <v>341</v>
      </c>
      <c r="AM28" s="30" t="s">
        <v>341</v>
      </c>
      <c r="AN28" s="30" t="s">
        <v>427</v>
      </c>
      <c r="AO28" s="30" t="s">
        <v>477</v>
      </c>
      <c r="AP28" s="30" t="s">
        <v>480</v>
      </c>
      <c r="AQ28" s="30" t="s">
        <v>344</v>
      </c>
      <c r="AR28" s="30" t="s">
        <v>345</v>
      </c>
      <c r="AS28" s="19" t="str">
        <f t="shared" si="0"/>
        <v>1</v>
      </c>
    </row>
    <row r="29" spans="1:45" hidden="1">
      <c r="A29" s="30" t="s">
        <v>330</v>
      </c>
      <c r="B29" s="30" t="s">
        <v>817</v>
      </c>
      <c r="C29" s="30" t="s">
        <v>332</v>
      </c>
      <c r="D29" s="30" t="s">
        <v>482</v>
      </c>
      <c r="E29" s="30" t="s">
        <v>334</v>
      </c>
      <c r="F29" s="30" t="s">
        <v>421</v>
      </c>
      <c r="G29" s="30" t="s">
        <v>335</v>
      </c>
      <c r="H29" s="30" t="s">
        <v>483</v>
      </c>
      <c r="I29" s="30" t="s">
        <v>484</v>
      </c>
      <c r="J29" s="31">
        <v>400000</v>
      </c>
      <c r="K29" s="31">
        <v>400000</v>
      </c>
      <c r="L29" s="31">
        <v>200000</v>
      </c>
      <c r="M29" s="31">
        <v>0</v>
      </c>
      <c r="N29" s="31">
        <v>62060</v>
      </c>
      <c r="O29" s="31">
        <v>0</v>
      </c>
      <c r="P29" s="31">
        <v>37940</v>
      </c>
      <c r="Q29" s="31">
        <v>37940</v>
      </c>
      <c r="R29" s="31">
        <v>1575</v>
      </c>
      <c r="S29" s="31">
        <v>100000</v>
      </c>
      <c r="T29" s="31">
        <v>100000</v>
      </c>
      <c r="U29" s="31">
        <v>100000</v>
      </c>
      <c r="V29" s="31">
        <v>300000</v>
      </c>
      <c r="W29" s="31">
        <v>300000</v>
      </c>
      <c r="X29" s="31">
        <v>300000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0" t="s">
        <v>338</v>
      </c>
      <c r="AE29" s="30" t="s">
        <v>424</v>
      </c>
      <c r="AF29" s="30" t="s">
        <v>485</v>
      </c>
      <c r="AG29" s="30" t="s">
        <v>486</v>
      </c>
      <c r="AH29" s="30" t="s">
        <v>341</v>
      </c>
      <c r="AI29" s="30" t="s">
        <v>341</v>
      </c>
      <c r="AJ29" s="30" t="s">
        <v>341</v>
      </c>
      <c r="AK29" s="30" t="s">
        <v>339</v>
      </c>
      <c r="AL29" s="30" t="s">
        <v>341</v>
      </c>
      <c r="AM29" s="30" t="s">
        <v>341</v>
      </c>
      <c r="AN29" s="30" t="s">
        <v>427</v>
      </c>
      <c r="AO29" s="30" t="s">
        <v>487</v>
      </c>
      <c r="AP29" s="30" t="s">
        <v>484</v>
      </c>
      <c r="AQ29" s="30" t="s">
        <v>344</v>
      </c>
      <c r="AR29" s="30" t="s">
        <v>345</v>
      </c>
      <c r="AS29" s="19" t="str">
        <f t="shared" si="0"/>
        <v>1</v>
      </c>
    </row>
    <row r="30" spans="1:45" hidden="1">
      <c r="A30" s="30" t="s">
        <v>330</v>
      </c>
      <c r="B30" s="30" t="s">
        <v>817</v>
      </c>
      <c r="C30" s="30" t="s">
        <v>332</v>
      </c>
      <c r="D30" s="30" t="s">
        <v>488</v>
      </c>
      <c r="E30" s="30" t="s">
        <v>334</v>
      </c>
      <c r="F30" s="30" t="s">
        <v>421</v>
      </c>
      <c r="G30" s="30" t="s">
        <v>335</v>
      </c>
      <c r="H30" s="30" t="s">
        <v>489</v>
      </c>
      <c r="I30" s="30" t="s">
        <v>490</v>
      </c>
      <c r="J30" s="31">
        <v>5000000</v>
      </c>
      <c r="K30" s="31">
        <v>4000000</v>
      </c>
      <c r="L30" s="31">
        <v>2500000</v>
      </c>
      <c r="M30" s="31">
        <v>0</v>
      </c>
      <c r="N30" s="31">
        <v>538300</v>
      </c>
      <c r="O30" s="31">
        <v>0</v>
      </c>
      <c r="P30" s="31">
        <v>292500</v>
      </c>
      <c r="Q30" s="31">
        <v>292500</v>
      </c>
      <c r="R30" s="31">
        <v>21390</v>
      </c>
      <c r="S30" s="31">
        <v>830800</v>
      </c>
      <c r="T30" s="31">
        <v>830800</v>
      </c>
      <c r="U30" s="31">
        <v>1669200</v>
      </c>
      <c r="V30" s="31">
        <v>3169200</v>
      </c>
      <c r="W30" s="31">
        <v>3169200</v>
      </c>
      <c r="X30" s="31">
        <v>3169200</v>
      </c>
      <c r="Y30" s="31">
        <v>0</v>
      </c>
      <c r="Z30" s="31">
        <v>0</v>
      </c>
      <c r="AA30" s="31">
        <v>0</v>
      </c>
      <c r="AB30" s="32">
        <v>-1000000</v>
      </c>
      <c r="AC30" s="31">
        <v>0</v>
      </c>
      <c r="AD30" s="30" t="s">
        <v>338</v>
      </c>
      <c r="AE30" s="30" t="s">
        <v>424</v>
      </c>
      <c r="AF30" s="30" t="s">
        <v>485</v>
      </c>
      <c r="AG30" s="30" t="s">
        <v>491</v>
      </c>
      <c r="AH30" s="30" t="s">
        <v>341</v>
      </c>
      <c r="AI30" s="30" t="s">
        <v>341</v>
      </c>
      <c r="AJ30" s="30" t="s">
        <v>341</v>
      </c>
      <c r="AK30" s="30" t="s">
        <v>339</v>
      </c>
      <c r="AL30" s="30" t="s">
        <v>341</v>
      </c>
      <c r="AM30" s="30" t="s">
        <v>341</v>
      </c>
      <c r="AN30" s="30" t="s">
        <v>427</v>
      </c>
      <c r="AO30" s="30" t="s">
        <v>487</v>
      </c>
      <c r="AP30" s="30" t="s">
        <v>490</v>
      </c>
      <c r="AQ30" s="30" t="s">
        <v>344</v>
      </c>
      <c r="AR30" s="30" t="s">
        <v>345</v>
      </c>
      <c r="AS30" s="19" t="str">
        <f t="shared" si="0"/>
        <v>1</v>
      </c>
    </row>
    <row r="31" spans="1:45" hidden="1">
      <c r="A31" s="30" t="s">
        <v>330</v>
      </c>
      <c r="B31" s="30" t="s">
        <v>817</v>
      </c>
      <c r="C31" s="30" t="s">
        <v>332</v>
      </c>
      <c r="D31" s="30" t="s">
        <v>492</v>
      </c>
      <c r="E31" s="30" t="s">
        <v>334</v>
      </c>
      <c r="F31" s="30" t="s">
        <v>421</v>
      </c>
      <c r="G31" s="30" t="s">
        <v>335</v>
      </c>
      <c r="H31" s="30" t="s">
        <v>493</v>
      </c>
      <c r="I31" s="30" t="s">
        <v>494</v>
      </c>
      <c r="J31" s="31">
        <v>10000000</v>
      </c>
      <c r="K31" s="31">
        <v>2200000</v>
      </c>
      <c r="L31" s="31">
        <v>2200000</v>
      </c>
      <c r="M31" s="31">
        <v>0</v>
      </c>
      <c r="N31" s="31">
        <v>0</v>
      </c>
      <c r="O31" s="31">
        <v>0</v>
      </c>
      <c r="P31" s="31">
        <v>2150602</v>
      </c>
      <c r="Q31" s="31">
        <v>2150602</v>
      </c>
      <c r="R31" s="31">
        <v>0</v>
      </c>
      <c r="S31" s="31">
        <v>2150602</v>
      </c>
      <c r="T31" s="31">
        <v>2150602</v>
      </c>
      <c r="U31" s="31">
        <v>49398</v>
      </c>
      <c r="V31" s="31">
        <v>49398</v>
      </c>
      <c r="W31" s="31">
        <v>49398</v>
      </c>
      <c r="X31" s="31">
        <v>49398</v>
      </c>
      <c r="Y31" s="31">
        <v>0</v>
      </c>
      <c r="Z31" s="31">
        <v>0</v>
      </c>
      <c r="AA31" s="31">
        <v>0</v>
      </c>
      <c r="AB31" s="31">
        <v>-7800000</v>
      </c>
      <c r="AC31" s="31">
        <v>0</v>
      </c>
      <c r="AD31" s="30" t="s">
        <v>338</v>
      </c>
      <c r="AE31" s="30" t="s">
        <v>424</v>
      </c>
      <c r="AF31" s="30" t="s">
        <v>485</v>
      </c>
      <c r="AG31" s="30" t="s">
        <v>495</v>
      </c>
      <c r="AH31" s="30" t="s">
        <v>341</v>
      </c>
      <c r="AI31" s="30" t="s">
        <v>341</v>
      </c>
      <c r="AJ31" s="30" t="s">
        <v>341</v>
      </c>
      <c r="AK31" s="30" t="s">
        <v>339</v>
      </c>
      <c r="AL31" s="30" t="s">
        <v>341</v>
      </c>
      <c r="AM31" s="30" t="s">
        <v>341</v>
      </c>
      <c r="AN31" s="30" t="s">
        <v>427</v>
      </c>
      <c r="AO31" s="30" t="s">
        <v>487</v>
      </c>
      <c r="AP31" s="30" t="s">
        <v>494</v>
      </c>
      <c r="AQ31" s="30" t="s">
        <v>344</v>
      </c>
      <c r="AR31" s="30" t="s">
        <v>345</v>
      </c>
      <c r="AS31" s="19" t="str">
        <f t="shared" si="0"/>
        <v>1</v>
      </c>
    </row>
    <row r="32" spans="1:45" hidden="1">
      <c r="A32" s="30" t="s">
        <v>330</v>
      </c>
      <c r="B32" s="30" t="s">
        <v>817</v>
      </c>
      <c r="C32" s="30" t="s">
        <v>332</v>
      </c>
      <c r="D32" s="30" t="s">
        <v>496</v>
      </c>
      <c r="E32" s="30" t="s">
        <v>334</v>
      </c>
      <c r="F32" s="30" t="s">
        <v>421</v>
      </c>
      <c r="G32" s="30" t="s">
        <v>335</v>
      </c>
      <c r="H32" s="30" t="s">
        <v>497</v>
      </c>
      <c r="I32" s="30" t="s">
        <v>498</v>
      </c>
      <c r="J32" s="31">
        <v>10000000</v>
      </c>
      <c r="K32" s="31">
        <v>3500000</v>
      </c>
      <c r="L32" s="31">
        <v>3500000</v>
      </c>
      <c r="M32" s="31">
        <v>0</v>
      </c>
      <c r="N32" s="31">
        <v>163387.75</v>
      </c>
      <c r="O32" s="31">
        <v>0</v>
      </c>
      <c r="P32" s="31">
        <v>2336612.25</v>
      </c>
      <c r="Q32" s="31">
        <v>2336612.25</v>
      </c>
      <c r="R32" s="31">
        <v>0</v>
      </c>
      <c r="S32" s="31">
        <v>2500000</v>
      </c>
      <c r="T32" s="31">
        <v>2500000</v>
      </c>
      <c r="U32" s="31">
        <v>1000000</v>
      </c>
      <c r="V32" s="31">
        <v>1000000</v>
      </c>
      <c r="W32" s="31">
        <v>1000000</v>
      </c>
      <c r="X32" s="31">
        <v>1000000</v>
      </c>
      <c r="Y32" s="31">
        <v>0</v>
      </c>
      <c r="Z32" s="31">
        <v>0</v>
      </c>
      <c r="AA32" s="31">
        <v>0</v>
      </c>
      <c r="AB32" s="32">
        <v>-6500000</v>
      </c>
      <c r="AC32" s="31">
        <v>0</v>
      </c>
      <c r="AD32" s="30" t="s">
        <v>338</v>
      </c>
      <c r="AE32" s="30" t="s">
        <v>424</v>
      </c>
      <c r="AF32" s="30" t="s">
        <v>485</v>
      </c>
      <c r="AG32" s="30" t="s">
        <v>499</v>
      </c>
      <c r="AH32" s="30" t="s">
        <v>341</v>
      </c>
      <c r="AI32" s="30" t="s">
        <v>341</v>
      </c>
      <c r="AJ32" s="30" t="s">
        <v>341</v>
      </c>
      <c r="AK32" s="30" t="s">
        <v>339</v>
      </c>
      <c r="AL32" s="30" t="s">
        <v>341</v>
      </c>
      <c r="AM32" s="30" t="s">
        <v>341</v>
      </c>
      <c r="AN32" s="30" t="s">
        <v>427</v>
      </c>
      <c r="AO32" s="30" t="s">
        <v>487</v>
      </c>
      <c r="AP32" s="30" t="s">
        <v>498</v>
      </c>
      <c r="AQ32" s="30" t="s">
        <v>344</v>
      </c>
      <c r="AR32" s="30" t="s">
        <v>345</v>
      </c>
      <c r="AS32" s="19" t="str">
        <f t="shared" si="0"/>
        <v>1</v>
      </c>
    </row>
    <row r="33" spans="1:45" hidden="1">
      <c r="A33" s="30" t="s">
        <v>330</v>
      </c>
      <c r="B33" s="30" t="s">
        <v>817</v>
      </c>
      <c r="C33" s="30" t="s">
        <v>332</v>
      </c>
      <c r="D33" s="30" t="s">
        <v>500</v>
      </c>
      <c r="E33" s="30" t="s">
        <v>334</v>
      </c>
      <c r="F33" s="30" t="s">
        <v>421</v>
      </c>
      <c r="G33" s="30" t="s">
        <v>335</v>
      </c>
      <c r="H33" s="30" t="s">
        <v>501</v>
      </c>
      <c r="I33" s="30" t="s">
        <v>501</v>
      </c>
      <c r="J33" s="31">
        <v>30000000</v>
      </c>
      <c r="K33" s="31">
        <v>24000000</v>
      </c>
      <c r="L33" s="31">
        <v>15000000</v>
      </c>
      <c r="M33" s="31">
        <v>0</v>
      </c>
      <c r="N33" s="31">
        <v>3611200.01</v>
      </c>
      <c r="O33" s="31">
        <v>1469000</v>
      </c>
      <c r="P33" s="31">
        <v>5395297</v>
      </c>
      <c r="Q33" s="31">
        <v>4518120</v>
      </c>
      <c r="R33" s="31">
        <v>0</v>
      </c>
      <c r="S33" s="31">
        <v>10475497.01</v>
      </c>
      <c r="T33" s="31">
        <v>10475497.01</v>
      </c>
      <c r="U33" s="31">
        <v>4524502.99</v>
      </c>
      <c r="V33" s="31">
        <v>13524502.99</v>
      </c>
      <c r="W33" s="31">
        <v>13524502.99</v>
      </c>
      <c r="X33" s="31">
        <v>13524502.99</v>
      </c>
      <c r="Y33" s="31">
        <v>0</v>
      </c>
      <c r="Z33" s="31">
        <v>0</v>
      </c>
      <c r="AA33" s="31">
        <v>0</v>
      </c>
      <c r="AB33" s="31">
        <v>-6000000</v>
      </c>
      <c r="AC33" s="31">
        <v>0</v>
      </c>
      <c r="AD33" s="30" t="s">
        <v>338</v>
      </c>
      <c r="AE33" s="30" t="s">
        <v>424</v>
      </c>
      <c r="AF33" s="30" t="s">
        <v>502</v>
      </c>
      <c r="AG33" s="30" t="s">
        <v>503</v>
      </c>
      <c r="AH33" s="30" t="s">
        <v>341</v>
      </c>
      <c r="AI33" s="30" t="s">
        <v>341</v>
      </c>
      <c r="AJ33" s="30" t="s">
        <v>341</v>
      </c>
      <c r="AK33" s="30" t="s">
        <v>339</v>
      </c>
      <c r="AL33" s="30" t="s">
        <v>341</v>
      </c>
      <c r="AM33" s="30" t="s">
        <v>341</v>
      </c>
      <c r="AN33" s="30" t="s">
        <v>427</v>
      </c>
      <c r="AO33" s="30" t="s">
        <v>504</v>
      </c>
      <c r="AP33" s="30" t="s">
        <v>501</v>
      </c>
      <c r="AQ33" s="30" t="s">
        <v>344</v>
      </c>
      <c r="AR33" s="30" t="s">
        <v>345</v>
      </c>
      <c r="AS33" s="19" t="str">
        <f t="shared" si="0"/>
        <v>1</v>
      </c>
    </row>
    <row r="34" spans="1:45" hidden="1">
      <c r="A34" s="30" t="s">
        <v>330</v>
      </c>
      <c r="B34" s="30" t="s">
        <v>817</v>
      </c>
      <c r="C34" s="30" t="s">
        <v>332</v>
      </c>
      <c r="D34" s="30" t="s">
        <v>505</v>
      </c>
      <c r="E34" s="30" t="s">
        <v>334</v>
      </c>
      <c r="F34" s="30" t="s">
        <v>421</v>
      </c>
      <c r="G34" s="30" t="s">
        <v>335</v>
      </c>
      <c r="H34" s="30" t="s">
        <v>506</v>
      </c>
      <c r="I34" s="30" t="s">
        <v>507</v>
      </c>
      <c r="J34" s="31">
        <v>5000000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-5000000</v>
      </c>
      <c r="AC34" s="31">
        <v>0</v>
      </c>
      <c r="AD34" s="30" t="s">
        <v>338</v>
      </c>
      <c r="AE34" s="30" t="s">
        <v>424</v>
      </c>
      <c r="AF34" s="30" t="s">
        <v>508</v>
      </c>
      <c r="AG34" s="30" t="s">
        <v>509</v>
      </c>
      <c r="AH34" s="30" t="s">
        <v>341</v>
      </c>
      <c r="AI34" s="30" t="s">
        <v>341</v>
      </c>
      <c r="AJ34" s="30" t="s">
        <v>341</v>
      </c>
      <c r="AK34" s="30" t="s">
        <v>339</v>
      </c>
      <c r="AL34" s="30" t="s">
        <v>341</v>
      </c>
      <c r="AM34" s="30" t="s">
        <v>341</v>
      </c>
      <c r="AN34" s="30" t="s">
        <v>427</v>
      </c>
      <c r="AO34" s="30" t="s">
        <v>510</v>
      </c>
      <c r="AP34" s="30" t="s">
        <v>507</v>
      </c>
      <c r="AQ34" s="30" t="s">
        <v>344</v>
      </c>
      <c r="AR34" s="30" t="s">
        <v>345</v>
      </c>
      <c r="AS34" s="19" t="str">
        <f t="shared" si="0"/>
        <v>1</v>
      </c>
    </row>
    <row r="35" spans="1:45" hidden="1">
      <c r="A35" s="30" t="s">
        <v>330</v>
      </c>
      <c r="B35" s="30" t="s">
        <v>817</v>
      </c>
      <c r="C35" s="30" t="s">
        <v>332</v>
      </c>
      <c r="D35" s="30" t="s">
        <v>511</v>
      </c>
      <c r="E35" s="30" t="s">
        <v>334</v>
      </c>
      <c r="F35" s="30" t="s">
        <v>421</v>
      </c>
      <c r="G35" s="30" t="s">
        <v>335</v>
      </c>
      <c r="H35" s="30" t="s">
        <v>512</v>
      </c>
      <c r="I35" s="30" t="s">
        <v>513</v>
      </c>
      <c r="J35" s="31">
        <v>300000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-300000</v>
      </c>
      <c r="AC35" s="31">
        <v>0</v>
      </c>
      <c r="AD35" s="30" t="s">
        <v>338</v>
      </c>
      <c r="AE35" s="30" t="s">
        <v>424</v>
      </c>
      <c r="AF35" s="30" t="s">
        <v>514</v>
      </c>
      <c r="AG35" s="30" t="s">
        <v>515</v>
      </c>
      <c r="AH35" s="30" t="s">
        <v>341</v>
      </c>
      <c r="AI35" s="30" t="s">
        <v>341</v>
      </c>
      <c r="AJ35" s="30" t="s">
        <v>341</v>
      </c>
      <c r="AK35" s="30" t="s">
        <v>339</v>
      </c>
      <c r="AL35" s="30" t="s">
        <v>341</v>
      </c>
      <c r="AM35" s="30" t="s">
        <v>341</v>
      </c>
      <c r="AN35" s="30" t="s">
        <v>427</v>
      </c>
      <c r="AO35" s="30" t="s">
        <v>516</v>
      </c>
      <c r="AP35" s="30" t="s">
        <v>513</v>
      </c>
      <c r="AQ35" s="30" t="s">
        <v>344</v>
      </c>
      <c r="AR35" s="30" t="s">
        <v>345</v>
      </c>
      <c r="AS35" s="19" t="str">
        <f t="shared" si="0"/>
        <v>1</v>
      </c>
    </row>
    <row r="36" spans="1:45" hidden="1">
      <c r="A36" s="30" t="s">
        <v>330</v>
      </c>
      <c r="B36" s="30" t="s">
        <v>817</v>
      </c>
      <c r="C36" s="30" t="s">
        <v>332</v>
      </c>
      <c r="D36" s="30" t="s">
        <v>517</v>
      </c>
      <c r="E36" s="30" t="s">
        <v>334</v>
      </c>
      <c r="F36" s="30" t="s">
        <v>421</v>
      </c>
      <c r="G36" s="30" t="s">
        <v>335</v>
      </c>
      <c r="H36" s="30" t="s">
        <v>518</v>
      </c>
      <c r="I36" s="30" t="s">
        <v>519</v>
      </c>
      <c r="J36" s="31">
        <v>1500000</v>
      </c>
      <c r="K36" s="31">
        <v>1500000</v>
      </c>
      <c r="L36" s="31">
        <v>750000</v>
      </c>
      <c r="M36" s="31">
        <v>0</v>
      </c>
      <c r="N36" s="31">
        <v>732335.01</v>
      </c>
      <c r="O36" s="31">
        <v>0</v>
      </c>
      <c r="P36" s="31">
        <v>0</v>
      </c>
      <c r="Q36" s="31">
        <v>0</v>
      </c>
      <c r="R36" s="31">
        <v>0</v>
      </c>
      <c r="S36" s="31">
        <v>732335.01</v>
      </c>
      <c r="T36" s="31">
        <v>732335.01</v>
      </c>
      <c r="U36" s="31">
        <v>17664.990000000002</v>
      </c>
      <c r="V36" s="31">
        <v>767664.99</v>
      </c>
      <c r="W36" s="31">
        <v>767664.99</v>
      </c>
      <c r="X36" s="31">
        <v>767664.99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0" t="s">
        <v>338</v>
      </c>
      <c r="AE36" s="30" t="s">
        <v>424</v>
      </c>
      <c r="AF36" s="30" t="s">
        <v>514</v>
      </c>
      <c r="AG36" s="30" t="s">
        <v>520</v>
      </c>
      <c r="AH36" s="30" t="s">
        <v>341</v>
      </c>
      <c r="AI36" s="30" t="s">
        <v>341</v>
      </c>
      <c r="AJ36" s="30" t="s">
        <v>341</v>
      </c>
      <c r="AK36" s="30" t="s">
        <v>339</v>
      </c>
      <c r="AL36" s="30" t="s">
        <v>521</v>
      </c>
      <c r="AM36" s="30" t="s">
        <v>341</v>
      </c>
      <c r="AN36" s="30" t="s">
        <v>427</v>
      </c>
      <c r="AO36" s="30" t="s">
        <v>516</v>
      </c>
      <c r="AP36" s="30" t="s">
        <v>519</v>
      </c>
      <c r="AQ36" s="30" t="s">
        <v>344</v>
      </c>
      <c r="AR36" s="30" t="s">
        <v>345</v>
      </c>
      <c r="AS36" s="19" t="str">
        <f t="shared" si="0"/>
        <v>1</v>
      </c>
    </row>
    <row r="37" spans="1:45" hidden="1">
      <c r="A37" s="30" t="s">
        <v>330</v>
      </c>
      <c r="B37" s="30" t="s">
        <v>817</v>
      </c>
      <c r="C37" s="30" t="s">
        <v>332</v>
      </c>
      <c r="D37" s="30" t="s">
        <v>522</v>
      </c>
      <c r="E37" s="30" t="s">
        <v>334</v>
      </c>
      <c r="F37" s="30" t="s">
        <v>421</v>
      </c>
      <c r="G37" s="30" t="s">
        <v>335</v>
      </c>
      <c r="H37" s="30" t="s">
        <v>523</v>
      </c>
      <c r="I37" s="30" t="s">
        <v>524</v>
      </c>
      <c r="J37" s="31">
        <v>14000000</v>
      </c>
      <c r="K37" s="31">
        <v>13000000</v>
      </c>
      <c r="L37" s="31">
        <v>12500000</v>
      </c>
      <c r="M37" s="31">
        <v>0</v>
      </c>
      <c r="N37" s="31">
        <v>1087517.67</v>
      </c>
      <c r="O37" s="31">
        <v>0</v>
      </c>
      <c r="P37" s="31">
        <v>1473966.32</v>
      </c>
      <c r="Q37" s="31">
        <v>1473966.32</v>
      </c>
      <c r="R37" s="31">
        <v>567419.65</v>
      </c>
      <c r="S37" s="31">
        <v>2561483.9900000002</v>
      </c>
      <c r="T37" s="31">
        <v>2561483.9900000002</v>
      </c>
      <c r="U37" s="31">
        <v>9938516.0099999998</v>
      </c>
      <c r="V37" s="31">
        <v>10438516.01</v>
      </c>
      <c r="W37" s="31">
        <v>10438516.01</v>
      </c>
      <c r="X37" s="31">
        <v>10438516.01</v>
      </c>
      <c r="Y37" s="31">
        <v>0</v>
      </c>
      <c r="Z37" s="31">
        <v>0</v>
      </c>
      <c r="AA37" s="31">
        <v>0</v>
      </c>
      <c r="AB37" s="31">
        <v>-1000000</v>
      </c>
      <c r="AC37" s="31">
        <v>0</v>
      </c>
      <c r="AD37" s="30" t="s">
        <v>338</v>
      </c>
      <c r="AE37" s="30" t="s">
        <v>424</v>
      </c>
      <c r="AF37" s="30" t="s">
        <v>514</v>
      </c>
      <c r="AG37" s="30" t="s">
        <v>525</v>
      </c>
      <c r="AH37" s="30" t="s">
        <v>341</v>
      </c>
      <c r="AI37" s="30" t="s">
        <v>341</v>
      </c>
      <c r="AJ37" s="30" t="s">
        <v>341</v>
      </c>
      <c r="AK37" s="30" t="s">
        <v>339</v>
      </c>
      <c r="AL37" s="30" t="s">
        <v>341</v>
      </c>
      <c r="AM37" s="30" t="s">
        <v>341</v>
      </c>
      <c r="AN37" s="30" t="s">
        <v>427</v>
      </c>
      <c r="AO37" s="30" t="s">
        <v>516</v>
      </c>
      <c r="AP37" s="30" t="s">
        <v>524</v>
      </c>
      <c r="AQ37" s="30" t="s">
        <v>344</v>
      </c>
      <c r="AR37" s="30" t="s">
        <v>345</v>
      </c>
      <c r="AS37" s="19" t="str">
        <f t="shared" si="0"/>
        <v>1</v>
      </c>
    </row>
    <row r="38" spans="1:45" hidden="1">
      <c r="A38" s="30" t="s">
        <v>330</v>
      </c>
      <c r="B38" s="30" t="s">
        <v>817</v>
      </c>
      <c r="C38" s="30" t="s">
        <v>332</v>
      </c>
      <c r="D38" s="30" t="s">
        <v>526</v>
      </c>
      <c r="E38" s="30" t="s">
        <v>334</v>
      </c>
      <c r="F38" s="30" t="s">
        <v>421</v>
      </c>
      <c r="G38" s="30" t="s">
        <v>335</v>
      </c>
      <c r="H38" s="30" t="s">
        <v>527</v>
      </c>
      <c r="I38" s="30" t="s">
        <v>528</v>
      </c>
      <c r="J38" s="31">
        <v>4000000</v>
      </c>
      <c r="K38" s="31">
        <v>2000000</v>
      </c>
      <c r="L38" s="31">
        <v>2000000</v>
      </c>
      <c r="M38" s="31">
        <v>0</v>
      </c>
      <c r="N38" s="31">
        <v>62150</v>
      </c>
      <c r="O38" s="31">
        <v>0</v>
      </c>
      <c r="P38" s="31">
        <v>0</v>
      </c>
      <c r="Q38" s="31">
        <v>0</v>
      </c>
      <c r="R38" s="31">
        <v>0</v>
      </c>
      <c r="S38" s="31">
        <v>62150</v>
      </c>
      <c r="T38" s="31">
        <v>62150</v>
      </c>
      <c r="U38" s="31">
        <v>1937850</v>
      </c>
      <c r="V38" s="31">
        <v>1937850</v>
      </c>
      <c r="W38" s="31">
        <v>1937850</v>
      </c>
      <c r="X38" s="31">
        <v>1937850</v>
      </c>
      <c r="Y38" s="31">
        <v>0</v>
      </c>
      <c r="Z38" s="31">
        <v>0</v>
      </c>
      <c r="AA38" s="31">
        <v>0</v>
      </c>
      <c r="AB38" s="31">
        <v>-2000000</v>
      </c>
      <c r="AC38" s="31">
        <v>0</v>
      </c>
      <c r="AD38" s="30" t="s">
        <v>338</v>
      </c>
      <c r="AE38" s="30" t="s">
        <v>424</v>
      </c>
      <c r="AF38" s="30" t="s">
        <v>514</v>
      </c>
      <c r="AG38" s="30" t="s">
        <v>529</v>
      </c>
      <c r="AH38" s="30" t="s">
        <v>341</v>
      </c>
      <c r="AI38" s="30" t="s">
        <v>341</v>
      </c>
      <c r="AJ38" s="30" t="s">
        <v>341</v>
      </c>
      <c r="AK38" s="30" t="s">
        <v>339</v>
      </c>
      <c r="AL38" s="30" t="s">
        <v>530</v>
      </c>
      <c r="AM38" s="30" t="s">
        <v>341</v>
      </c>
      <c r="AN38" s="30" t="s">
        <v>427</v>
      </c>
      <c r="AO38" s="30" t="s">
        <v>516</v>
      </c>
      <c r="AP38" s="30" t="s">
        <v>528</v>
      </c>
      <c r="AQ38" s="30" t="s">
        <v>344</v>
      </c>
      <c r="AR38" s="30" t="s">
        <v>345</v>
      </c>
      <c r="AS38" s="19" t="str">
        <f t="shared" si="0"/>
        <v>1</v>
      </c>
    </row>
    <row r="39" spans="1:45" hidden="1">
      <c r="A39" s="30" t="s">
        <v>330</v>
      </c>
      <c r="B39" s="30" t="s">
        <v>817</v>
      </c>
      <c r="C39" s="30" t="s">
        <v>332</v>
      </c>
      <c r="D39" s="30" t="s">
        <v>766</v>
      </c>
      <c r="E39" s="30" t="s">
        <v>334</v>
      </c>
      <c r="F39" s="30" t="s">
        <v>644</v>
      </c>
      <c r="G39" s="30" t="s">
        <v>335</v>
      </c>
      <c r="H39" s="30" t="s">
        <v>767</v>
      </c>
      <c r="I39" s="30" t="s">
        <v>767</v>
      </c>
      <c r="J39" s="31">
        <v>1000000</v>
      </c>
      <c r="K39" s="31">
        <v>1000000</v>
      </c>
      <c r="L39" s="31">
        <v>500000</v>
      </c>
      <c r="M39" s="31">
        <v>0</v>
      </c>
      <c r="N39" s="31">
        <v>418352</v>
      </c>
      <c r="O39" s="31">
        <v>0</v>
      </c>
      <c r="P39" s="31">
        <v>81648</v>
      </c>
      <c r="Q39" s="31">
        <v>81648</v>
      </c>
      <c r="R39" s="31">
        <v>0</v>
      </c>
      <c r="S39" s="31">
        <v>500000</v>
      </c>
      <c r="T39" s="31">
        <v>500000</v>
      </c>
      <c r="U39" s="31">
        <v>0</v>
      </c>
      <c r="V39" s="31">
        <v>500000</v>
      </c>
      <c r="W39" s="31">
        <v>500000</v>
      </c>
      <c r="X39" s="31">
        <v>500000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0" t="s">
        <v>338</v>
      </c>
      <c r="AE39" s="30" t="s">
        <v>424</v>
      </c>
      <c r="AF39" s="30" t="s">
        <v>768</v>
      </c>
      <c r="AG39" s="30" t="s">
        <v>769</v>
      </c>
      <c r="AH39" s="30" t="s">
        <v>341</v>
      </c>
      <c r="AI39" s="30" t="s">
        <v>341</v>
      </c>
      <c r="AJ39" s="30" t="s">
        <v>341</v>
      </c>
      <c r="AK39" s="30" t="s">
        <v>339</v>
      </c>
      <c r="AL39" s="30" t="s">
        <v>341</v>
      </c>
      <c r="AM39" s="30" t="s">
        <v>341</v>
      </c>
      <c r="AN39" s="30" t="s">
        <v>427</v>
      </c>
      <c r="AO39" s="30" t="s">
        <v>770</v>
      </c>
      <c r="AP39" s="30" t="s">
        <v>767</v>
      </c>
      <c r="AQ39" s="30" t="s">
        <v>344</v>
      </c>
      <c r="AR39" s="30" t="s">
        <v>345</v>
      </c>
      <c r="AS39" s="19" t="str">
        <f t="shared" si="0"/>
        <v>1</v>
      </c>
    </row>
    <row r="40" spans="1:45" hidden="1">
      <c r="A40" s="30" t="s">
        <v>330</v>
      </c>
      <c r="B40" s="30" t="s">
        <v>817</v>
      </c>
      <c r="C40" s="30" t="s">
        <v>332</v>
      </c>
      <c r="D40" s="30" t="s">
        <v>535</v>
      </c>
      <c r="E40" s="30" t="s">
        <v>334</v>
      </c>
      <c r="F40" s="30" t="s">
        <v>421</v>
      </c>
      <c r="G40" s="30" t="s">
        <v>335</v>
      </c>
      <c r="H40" s="30" t="s">
        <v>536</v>
      </c>
      <c r="I40" s="30" t="s">
        <v>536</v>
      </c>
      <c r="J40" s="31">
        <v>1000000</v>
      </c>
      <c r="K40" s="31">
        <v>1000000</v>
      </c>
      <c r="L40" s="31">
        <v>500000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500000</v>
      </c>
      <c r="V40" s="31">
        <v>1000000</v>
      </c>
      <c r="W40" s="31">
        <v>1000000</v>
      </c>
      <c r="X40" s="31">
        <v>1000000</v>
      </c>
      <c r="Y40" s="31">
        <v>0</v>
      </c>
      <c r="Z40" s="31">
        <v>0</v>
      </c>
      <c r="AA40" s="31">
        <v>0</v>
      </c>
      <c r="AB40" s="32">
        <v>0</v>
      </c>
      <c r="AC40" s="31">
        <v>0</v>
      </c>
      <c r="AD40" s="30" t="s">
        <v>338</v>
      </c>
      <c r="AE40" s="30" t="s">
        <v>424</v>
      </c>
      <c r="AF40" s="30" t="s">
        <v>537</v>
      </c>
      <c r="AG40" s="30" t="s">
        <v>538</v>
      </c>
      <c r="AH40" s="30" t="s">
        <v>341</v>
      </c>
      <c r="AI40" s="30" t="s">
        <v>341</v>
      </c>
      <c r="AJ40" s="30" t="s">
        <v>341</v>
      </c>
      <c r="AK40" s="30" t="s">
        <v>339</v>
      </c>
      <c r="AL40" s="30" t="s">
        <v>341</v>
      </c>
      <c r="AM40" s="30" t="s">
        <v>341</v>
      </c>
      <c r="AN40" s="30" t="s">
        <v>427</v>
      </c>
      <c r="AO40" s="30" t="s">
        <v>539</v>
      </c>
      <c r="AP40" s="30" t="s">
        <v>536</v>
      </c>
      <c r="AQ40" s="30" t="s">
        <v>344</v>
      </c>
      <c r="AR40" s="30" t="s">
        <v>345</v>
      </c>
      <c r="AS40" s="19" t="str">
        <f t="shared" si="0"/>
        <v>1</v>
      </c>
    </row>
    <row r="41" spans="1:45" hidden="1">
      <c r="A41" s="30" t="s">
        <v>330</v>
      </c>
      <c r="B41" s="30" t="s">
        <v>817</v>
      </c>
      <c r="C41" s="30" t="s">
        <v>332</v>
      </c>
      <c r="D41" s="30" t="s">
        <v>540</v>
      </c>
      <c r="E41" s="30" t="s">
        <v>334</v>
      </c>
      <c r="F41" s="30" t="s">
        <v>421</v>
      </c>
      <c r="G41" s="30" t="s">
        <v>335</v>
      </c>
      <c r="H41" s="30" t="s">
        <v>541</v>
      </c>
      <c r="I41" s="30" t="s">
        <v>542</v>
      </c>
      <c r="J41" s="31">
        <v>20000000</v>
      </c>
      <c r="K41" s="31">
        <v>11000000</v>
      </c>
      <c r="L41" s="31">
        <v>11000000</v>
      </c>
      <c r="M41" s="31">
        <v>0</v>
      </c>
      <c r="N41" s="31">
        <v>3571585</v>
      </c>
      <c r="O41" s="31">
        <v>0</v>
      </c>
      <c r="P41" s="31">
        <v>3994768.9</v>
      </c>
      <c r="Q41" s="31">
        <v>3994768.9</v>
      </c>
      <c r="R41" s="31">
        <v>1718415.9</v>
      </c>
      <c r="S41" s="31">
        <v>7566353.9000000004</v>
      </c>
      <c r="T41" s="31">
        <v>7566353.9000000004</v>
      </c>
      <c r="U41" s="31">
        <v>3433646.1</v>
      </c>
      <c r="V41" s="31">
        <v>3433646.1</v>
      </c>
      <c r="W41" s="31">
        <v>3433646.1</v>
      </c>
      <c r="X41" s="31">
        <v>3433646.1</v>
      </c>
      <c r="Y41" s="31">
        <v>0</v>
      </c>
      <c r="Z41" s="31">
        <v>0</v>
      </c>
      <c r="AA41" s="31">
        <v>0</v>
      </c>
      <c r="AB41" s="32">
        <v>-9000000</v>
      </c>
      <c r="AC41" s="31">
        <v>0</v>
      </c>
      <c r="AD41" s="30" t="s">
        <v>338</v>
      </c>
      <c r="AE41" s="30" t="s">
        <v>543</v>
      </c>
      <c r="AF41" s="30" t="s">
        <v>544</v>
      </c>
      <c r="AG41" s="30" t="s">
        <v>545</v>
      </c>
      <c r="AH41" s="30" t="s">
        <v>341</v>
      </c>
      <c r="AI41" s="30" t="s">
        <v>341</v>
      </c>
      <c r="AJ41" s="30" t="s">
        <v>341</v>
      </c>
      <c r="AK41" s="30" t="s">
        <v>339</v>
      </c>
      <c r="AL41" s="30" t="s">
        <v>341</v>
      </c>
      <c r="AM41" s="30" t="s">
        <v>341</v>
      </c>
      <c r="AN41" s="30" t="s">
        <v>546</v>
      </c>
      <c r="AO41" s="30" t="s">
        <v>547</v>
      </c>
      <c r="AP41" s="30" t="s">
        <v>542</v>
      </c>
      <c r="AQ41" s="30" t="s">
        <v>344</v>
      </c>
      <c r="AR41" s="30" t="s">
        <v>345</v>
      </c>
      <c r="AS41" s="19" t="str">
        <f t="shared" si="0"/>
        <v>2</v>
      </c>
    </row>
    <row r="42" spans="1:45" hidden="1">
      <c r="A42" s="30" t="s">
        <v>330</v>
      </c>
      <c r="B42" s="30" t="s">
        <v>817</v>
      </c>
      <c r="C42" s="30" t="s">
        <v>332</v>
      </c>
      <c r="D42" s="30" t="s">
        <v>548</v>
      </c>
      <c r="E42" s="30" t="s">
        <v>334</v>
      </c>
      <c r="F42" s="30" t="s">
        <v>421</v>
      </c>
      <c r="G42" s="30" t="s">
        <v>335</v>
      </c>
      <c r="H42" s="30" t="s">
        <v>549</v>
      </c>
      <c r="I42" s="30" t="s">
        <v>550</v>
      </c>
      <c r="J42" s="31">
        <v>1000000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-1000000</v>
      </c>
      <c r="AC42" s="31">
        <v>0</v>
      </c>
      <c r="AD42" s="30" t="s">
        <v>338</v>
      </c>
      <c r="AE42" s="30" t="s">
        <v>543</v>
      </c>
      <c r="AF42" s="30" t="s">
        <v>544</v>
      </c>
      <c r="AG42" s="30" t="s">
        <v>551</v>
      </c>
      <c r="AH42" s="30" t="s">
        <v>341</v>
      </c>
      <c r="AI42" s="30" t="s">
        <v>341</v>
      </c>
      <c r="AJ42" s="30" t="s">
        <v>341</v>
      </c>
      <c r="AK42" s="30" t="s">
        <v>339</v>
      </c>
      <c r="AL42" s="30" t="s">
        <v>341</v>
      </c>
      <c r="AM42" s="30" t="s">
        <v>341</v>
      </c>
      <c r="AN42" s="30" t="s">
        <v>546</v>
      </c>
      <c r="AO42" s="30" t="s">
        <v>547</v>
      </c>
      <c r="AP42" s="30" t="s">
        <v>550</v>
      </c>
      <c r="AQ42" s="30" t="s">
        <v>344</v>
      </c>
      <c r="AR42" s="30" t="s">
        <v>345</v>
      </c>
      <c r="AS42" s="19" t="str">
        <f t="shared" si="0"/>
        <v>2</v>
      </c>
    </row>
    <row r="43" spans="1:45" hidden="1">
      <c r="A43" s="30" t="s">
        <v>330</v>
      </c>
      <c r="B43" s="30" t="s">
        <v>817</v>
      </c>
      <c r="C43" s="30" t="s">
        <v>332</v>
      </c>
      <c r="D43" s="30" t="s">
        <v>552</v>
      </c>
      <c r="E43" s="30" t="s">
        <v>334</v>
      </c>
      <c r="F43" s="30" t="s">
        <v>421</v>
      </c>
      <c r="G43" s="30" t="s">
        <v>335</v>
      </c>
      <c r="H43" s="30" t="s">
        <v>553</v>
      </c>
      <c r="I43" s="30" t="s">
        <v>554</v>
      </c>
      <c r="J43" s="31">
        <v>700000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-700000</v>
      </c>
      <c r="AC43" s="31">
        <v>0</v>
      </c>
      <c r="AD43" s="30" t="s">
        <v>338</v>
      </c>
      <c r="AE43" s="30" t="s">
        <v>543</v>
      </c>
      <c r="AF43" s="30" t="s">
        <v>544</v>
      </c>
      <c r="AG43" s="30" t="s">
        <v>555</v>
      </c>
      <c r="AH43" s="30" t="s">
        <v>341</v>
      </c>
      <c r="AI43" s="30" t="s">
        <v>341</v>
      </c>
      <c r="AJ43" s="30" t="s">
        <v>341</v>
      </c>
      <c r="AK43" s="30" t="s">
        <v>339</v>
      </c>
      <c r="AL43" s="30" t="s">
        <v>341</v>
      </c>
      <c r="AM43" s="30" t="s">
        <v>341</v>
      </c>
      <c r="AN43" s="30" t="s">
        <v>546</v>
      </c>
      <c r="AO43" s="30" t="s">
        <v>547</v>
      </c>
      <c r="AP43" s="30" t="s">
        <v>554</v>
      </c>
      <c r="AQ43" s="30" t="s">
        <v>344</v>
      </c>
      <c r="AR43" s="30" t="s">
        <v>345</v>
      </c>
      <c r="AS43" s="19" t="str">
        <f t="shared" si="0"/>
        <v>2</v>
      </c>
    </row>
    <row r="44" spans="1:45" hidden="1">
      <c r="A44" s="30" t="s">
        <v>330</v>
      </c>
      <c r="B44" s="30" t="s">
        <v>817</v>
      </c>
      <c r="C44" s="30" t="s">
        <v>332</v>
      </c>
      <c r="D44" s="30" t="s">
        <v>560</v>
      </c>
      <c r="E44" s="30" t="s">
        <v>334</v>
      </c>
      <c r="F44" s="30" t="s">
        <v>421</v>
      </c>
      <c r="G44" s="30" t="s">
        <v>335</v>
      </c>
      <c r="H44" s="30" t="s">
        <v>561</v>
      </c>
      <c r="I44" s="30" t="s">
        <v>562</v>
      </c>
      <c r="J44" s="31">
        <v>1000000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-1000000</v>
      </c>
      <c r="AC44" s="31">
        <v>0</v>
      </c>
      <c r="AD44" s="30" t="s">
        <v>338</v>
      </c>
      <c r="AE44" s="30" t="s">
        <v>543</v>
      </c>
      <c r="AF44" s="30" t="s">
        <v>563</v>
      </c>
      <c r="AG44" s="30" t="s">
        <v>564</v>
      </c>
      <c r="AH44" s="30" t="s">
        <v>341</v>
      </c>
      <c r="AI44" s="30" t="s">
        <v>341</v>
      </c>
      <c r="AJ44" s="30" t="s">
        <v>341</v>
      </c>
      <c r="AK44" s="30" t="s">
        <v>339</v>
      </c>
      <c r="AL44" s="30" t="s">
        <v>341</v>
      </c>
      <c r="AM44" s="30" t="s">
        <v>341</v>
      </c>
      <c r="AN44" s="30" t="s">
        <v>546</v>
      </c>
      <c r="AO44" s="30" t="s">
        <v>565</v>
      </c>
      <c r="AP44" s="30" t="s">
        <v>562</v>
      </c>
      <c r="AQ44" s="30" t="s">
        <v>344</v>
      </c>
      <c r="AR44" s="30" t="s">
        <v>345</v>
      </c>
      <c r="AS44" s="19" t="str">
        <f t="shared" si="0"/>
        <v>2</v>
      </c>
    </row>
    <row r="45" spans="1:45" hidden="1">
      <c r="A45" s="30" t="s">
        <v>330</v>
      </c>
      <c r="B45" s="30" t="s">
        <v>817</v>
      </c>
      <c r="C45" s="30" t="s">
        <v>332</v>
      </c>
      <c r="D45" s="30" t="s">
        <v>566</v>
      </c>
      <c r="E45" s="30" t="s">
        <v>334</v>
      </c>
      <c r="F45" s="30" t="s">
        <v>421</v>
      </c>
      <c r="G45" s="30" t="s">
        <v>335</v>
      </c>
      <c r="H45" s="30" t="s">
        <v>567</v>
      </c>
      <c r="I45" s="30" t="s">
        <v>568</v>
      </c>
      <c r="J45" s="31">
        <v>900000</v>
      </c>
      <c r="K45" s="31">
        <v>220539</v>
      </c>
      <c r="L45" s="31">
        <v>220539</v>
      </c>
      <c r="M45" s="31">
        <v>0</v>
      </c>
      <c r="N45" s="31">
        <v>0.06</v>
      </c>
      <c r="O45" s="31">
        <v>0</v>
      </c>
      <c r="P45" s="31">
        <v>219806.19</v>
      </c>
      <c r="Q45" s="31">
        <v>219806.19</v>
      </c>
      <c r="R45" s="31">
        <v>219806.19</v>
      </c>
      <c r="S45" s="31">
        <v>219806.25</v>
      </c>
      <c r="T45" s="31">
        <v>219806.25</v>
      </c>
      <c r="U45" s="31">
        <v>732.75</v>
      </c>
      <c r="V45" s="31">
        <v>732.75</v>
      </c>
      <c r="W45" s="31">
        <v>732.75</v>
      </c>
      <c r="X45" s="31">
        <v>732.75</v>
      </c>
      <c r="Y45" s="31">
        <v>0</v>
      </c>
      <c r="Z45" s="31">
        <v>0</v>
      </c>
      <c r="AA45" s="31">
        <v>0</v>
      </c>
      <c r="AB45" s="31">
        <v>-679461</v>
      </c>
      <c r="AC45" s="31">
        <v>0</v>
      </c>
      <c r="AD45" s="30" t="s">
        <v>338</v>
      </c>
      <c r="AE45" s="30" t="s">
        <v>543</v>
      </c>
      <c r="AF45" s="30" t="s">
        <v>563</v>
      </c>
      <c r="AG45" s="30" t="s">
        <v>569</v>
      </c>
      <c r="AH45" s="30" t="s">
        <v>341</v>
      </c>
      <c r="AI45" s="30" t="s">
        <v>341</v>
      </c>
      <c r="AJ45" s="30" t="s">
        <v>341</v>
      </c>
      <c r="AK45" s="30" t="s">
        <v>339</v>
      </c>
      <c r="AL45" s="30" t="s">
        <v>341</v>
      </c>
      <c r="AM45" s="30" t="s">
        <v>341</v>
      </c>
      <c r="AN45" s="30" t="s">
        <v>546</v>
      </c>
      <c r="AO45" s="30" t="s">
        <v>565</v>
      </c>
      <c r="AP45" s="30" t="s">
        <v>568</v>
      </c>
      <c r="AQ45" s="30" t="s">
        <v>344</v>
      </c>
      <c r="AR45" s="30" t="s">
        <v>345</v>
      </c>
      <c r="AS45" s="19" t="str">
        <f t="shared" si="0"/>
        <v>2</v>
      </c>
    </row>
    <row r="46" spans="1:45" hidden="1">
      <c r="A46" s="30" t="s">
        <v>330</v>
      </c>
      <c r="B46" s="30" t="s">
        <v>817</v>
      </c>
      <c r="C46" s="30" t="s">
        <v>332</v>
      </c>
      <c r="D46" s="30" t="s">
        <v>570</v>
      </c>
      <c r="E46" s="30" t="s">
        <v>334</v>
      </c>
      <c r="F46" s="30" t="s">
        <v>421</v>
      </c>
      <c r="G46" s="30" t="s">
        <v>335</v>
      </c>
      <c r="H46" s="30" t="s">
        <v>571</v>
      </c>
      <c r="I46" s="30" t="s">
        <v>572</v>
      </c>
      <c r="J46" s="31">
        <v>1000000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-1000000</v>
      </c>
      <c r="AC46" s="31">
        <v>0</v>
      </c>
      <c r="AD46" s="30" t="s">
        <v>338</v>
      </c>
      <c r="AE46" s="30" t="s">
        <v>543</v>
      </c>
      <c r="AF46" s="30" t="s">
        <v>563</v>
      </c>
      <c r="AG46" s="30" t="s">
        <v>573</v>
      </c>
      <c r="AH46" s="30" t="s">
        <v>341</v>
      </c>
      <c r="AI46" s="30" t="s">
        <v>341</v>
      </c>
      <c r="AJ46" s="30" t="s">
        <v>341</v>
      </c>
      <c r="AK46" s="30" t="s">
        <v>339</v>
      </c>
      <c r="AL46" s="30" t="s">
        <v>341</v>
      </c>
      <c r="AM46" s="30" t="s">
        <v>341</v>
      </c>
      <c r="AN46" s="30" t="s">
        <v>546</v>
      </c>
      <c r="AO46" s="30" t="s">
        <v>565</v>
      </c>
      <c r="AP46" s="30" t="s">
        <v>572</v>
      </c>
      <c r="AQ46" s="30" t="s">
        <v>344</v>
      </c>
      <c r="AR46" s="30" t="s">
        <v>345</v>
      </c>
      <c r="AS46" s="19" t="str">
        <f t="shared" si="0"/>
        <v>2</v>
      </c>
    </row>
    <row r="47" spans="1:45" hidden="1">
      <c r="A47" s="30" t="s">
        <v>330</v>
      </c>
      <c r="B47" s="30" t="s">
        <v>817</v>
      </c>
      <c r="C47" s="30" t="s">
        <v>332</v>
      </c>
      <c r="D47" s="30" t="s">
        <v>574</v>
      </c>
      <c r="E47" s="30" t="s">
        <v>334</v>
      </c>
      <c r="F47" s="30" t="s">
        <v>421</v>
      </c>
      <c r="G47" s="30" t="s">
        <v>335</v>
      </c>
      <c r="H47" s="30" t="s">
        <v>575</v>
      </c>
      <c r="I47" s="30" t="s">
        <v>576</v>
      </c>
      <c r="J47" s="31">
        <v>900000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-900000</v>
      </c>
      <c r="AC47" s="31">
        <v>0</v>
      </c>
      <c r="AD47" s="30" t="s">
        <v>338</v>
      </c>
      <c r="AE47" s="30" t="s">
        <v>543</v>
      </c>
      <c r="AF47" s="30" t="s">
        <v>563</v>
      </c>
      <c r="AG47" s="30" t="s">
        <v>577</v>
      </c>
      <c r="AH47" s="30" t="s">
        <v>341</v>
      </c>
      <c r="AI47" s="30" t="s">
        <v>341</v>
      </c>
      <c r="AJ47" s="30" t="s">
        <v>341</v>
      </c>
      <c r="AK47" s="30" t="s">
        <v>339</v>
      </c>
      <c r="AL47" s="30" t="s">
        <v>341</v>
      </c>
      <c r="AM47" s="30" t="s">
        <v>341</v>
      </c>
      <c r="AN47" s="30" t="s">
        <v>546</v>
      </c>
      <c r="AO47" s="30" t="s">
        <v>565</v>
      </c>
      <c r="AP47" s="30" t="s">
        <v>576</v>
      </c>
      <c r="AQ47" s="30" t="s">
        <v>344</v>
      </c>
      <c r="AR47" s="30" t="s">
        <v>345</v>
      </c>
      <c r="AS47" s="19" t="str">
        <f t="shared" si="0"/>
        <v>2</v>
      </c>
    </row>
    <row r="48" spans="1:45" hidden="1">
      <c r="A48" s="30" t="s">
        <v>330</v>
      </c>
      <c r="B48" s="30" t="s">
        <v>817</v>
      </c>
      <c r="C48" s="30" t="s">
        <v>332</v>
      </c>
      <c r="D48" s="30" t="s">
        <v>578</v>
      </c>
      <c r="E48" s="30" t="s">
        <v>334</v>
      </c>
      <c r="F48" s="30" t="s">
        <v>421</v>
      </c>
      <c r="G48" s="30" t="s">
        <v>335</v>
      </c>
      <c r="H48" s="30" t="s">
        <v>579</v>
      </c>
      <c r="I48" s="30" t="s">
        <v>580</v>
      </c>
      <c r="J48" s="31">
        <v>900000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-900000</v>
      </c>
      <c r="AC48" s="31">
        <v>0</v>
      </c>
      <c r="AD48" s="30" t="s">
        <v>338</v>
      </c>
      <c r="AE48" s="30" t="s">
        <v>543</v>
      </c>
      <c r="AF48" s="30" t="s">
        <v>563</v>
      </c>
      <c r="AG48" s="30" t="s">
        <v>581</v>
      </c>
      <c r="AH48" s="30" t="s">
        <v>341</v>
      </c>
      <c r="AI48" s="30" t="s">
        <v>341</v>
      </c>
      <c r="AJ48" s="30" t="s">
        <v>341</v>
      </c>
      <c r="AK48" s="30" t="s">
        <v>339</v>
      </c>
      <c r="AL48" s="30" t="s">
        <v>582</v>
      </c>
      <c r="AM48" s="30" t="s">
        <v>341</v>
      </c>
      <c r="AN48" s="30" t="s">
        <v>546</v>
      </c>
      <c r="AO48" s="30" t="s">
        <v>565</v>
      </c>
      <c r="AP48" s="30" t="s">
        <v>580</v>
      </c>
      <c r="AQ48" s="30" t="s">
        <v>344</v>
      </c>
      <c r="AR48" s="30" t="s">
        <v>345</v>
      </c>
      <c r="AS48" s="19" t="str">
        <f t="shared" si="0"/>
        <v>2</v>
      </c>
    </row>
    <row r="49" spans="1:45" hidden="1">
      <c r="A49" s="30" t="s">
        <v>330</v>
      </c>
      <c r="B49" s="30" t="s">
        <v>817</v>
      </c>
      <c r="C49" s="30" t="s">
        <v>332</v>
      </c>
      <c r="D49" s="30" t="s">
        <v>583</v>
      </c>
      <c r="E49" s="30" t="s">
        <v>334</v>
      </c>
      <c r="F49" s="30" t="s">
        <v>421</v>
      </c>
      <c r="G49" s="30" t="s">
        <v>335</v>
      </c>
      <c r="H49" s="30" t="s">
        <v>584</v>
      </c>
      <c r="I49" s="30" t="s">
        <v>585</v>
      </c>
      <c r="J49" s="31">
        <v>900000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-900000</v>
      </c>
      <c r="AC49" s="31">
        <v>0</v>
      </c>
      <c r="AD49" s="30" t="s">
        <v>338</v>
      </c>
      <c r="AE49" s="30" t="s">
        <v>543</v>
      </c>
      <c r="AF49" s="30" t="s">
        <v>586</v>
      </c>
      <c r="AG49" s="30" t="s">
        <v>587</v>
      </c>
      <c r="AH49" s="30" t="s">
        <v>341</v>
      </c>
      <c r="AI49" s="30" t="s">
        <v>341</v>
      </c>
      <c r="AJ49" s="30" t="s">
        <v>341</v>
      </c>
      <c r="AK49" s="30" t="s">
        <v>339</v>
      </c>
      <c r="AL49" s="30" t="s">
        <v>341</v>
      </c>
      <c r="AM49" s="30" t="s">
        <v>341</v>
      </c>
      <c r="AN49" s="30" t="s">
        <v>546</v>
      </c>
      <c r="AO49" s="30" t="s">
        <v>588</v>
      </c>
      <c r="AP49" s="30" t="s">
        <v>585</v>
      </c>
      <c r="AQ49" s="30" t="s">
        <v>344</v>
      </c>
      <c r="AR49" s="30" t="s">
        <v>345</v>
      </c>
      <c r="AS49" s="19" t="str">
        <f t="shared" si="0"/>
        <v>2</v>
      </c>
    </row>
    <row r="50" spans="1:45" hidden="1">
      <c r="A50" s="30" t="s">
        <v>330</v>
      </c>
      <c r="B50" s="30" t="s">
        <v>817</v>
      </c>
      <c r="C50" s="30" t="s">
        <v>332</v>
      </c>
      <c r="D50" s="30" t="s">
        <v>589</v>
      </c>
      <c r="E50" s="30" t="s">
        <v>334</v>
      </c>
      <c r="F50" s="30" t="s">
        <v>421</v>
      </c>
      <c r="G50" s="30" t="s">
        <v>335</v>
      </c>
      <c r="H50" s="30" t="s">
        <v>590</v>
      </c>
      <c r="I50" s="30" t="s">
        <v>591</v>
      </c>
      <c r="J50" s="31">
        <v>4000000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-4000000</v>
      </c>
      <c r="AC50" s="31">
        <v>0</v>
      </c>
      <c r="AD50" s="30" t="s">
        <v>338</v>
      </c>
      <c r="AE50" s="30" t="s">
        <v>543</v>
      </c>
      <c r="AF50" s="30" t="s">
        <v>586</v>
      </c>
      <c r="AG50" s="30" t="s">
        <v>592</v>
      </c>
      <c r="AH50" s="30" t="s">
        <v>341</v>
      </c>
      <c r="AI50" s="30" t="s">
        <v>341</v>
      </c>
      <c r="AJ50" s="30" t="s">
        <v>341</v>
      </c>
      <c r="AK50" s="30" t="s">
        <v>339</v>
      </c>
      <c r="AL50" s="30" t="s">
        <v>341</v>
      </c>
      <c r="AM50" s="30" t="s">
        <v>341</v>
      </c>
      <c r="AN50" s="30" t="s">
        <v>546</v>
      </c>
      <c r="AO50" s="30" t="s">
        <v>588</v>
      </c>
      <c r="AP50" s="30" t="s">
        <v>591</v>
      </c>
      <c r="AQ50" s="30" t="s">
        <v>344</v>
      </c>
      <c r="AR50" s="30" t="s">
        <v>345</v>
      </c>
      <c r="AS50" s="19" t="str">
        <f t="shared" si="0"/>
        <v>2</v>
      </c>
    </row>
    <row r="51" spans="1:45" hidden="1">
      <c r="A51" s="30" t="s">
        <v>330</v>
      </c>
      <c r="B51" s="30" t="s">
        <v>817</v>
      </c>
      <c r="C51" s="30" t="s">
        <v>332</v>
      </c>
      <c r="D51" s="30" t="s">
        <v>593</v>
      </c>
      <c r="E51" s="30" t="s">
        <v>334</v>
      </c>
      <c r="F51" s="30" t="s">
        <v>421</v>
      </c>
      <c r="G51" s="30" t="s">
        <v>335</v>
      </c>
      <c r="H51" s="30" t="s">
        <v>594</v>
      </c>
      <c r="I51" s="30" t="s">
        <v>595</v>
      </c>
      <c r="J51" s="31">
        <v>3000000</v>
      </c>
      <c r="K51" s="31">
        <v>243390</v>
      </c>
      <c r="L51" s="31">
        <v>243390</v>
      </c>
      <c r="M51" s="31">
        <v>0</v>
      </c>
      <c r="N51" s="31">
        <v>0</v>
      </c>
      <c r="O51" s="31">
        <v>0</v>
      </c>
      <c r="P51" s="31">
        <v>132875.39000000001</v>
      </c>
      <c r="Q51" s="31">
        <v>132875.39000000001</v>
      </c>
      <c r="R51" s="31">
        <v>0</v>
      </c>
      <c r="S51" s="31">
        <v>132875.39000000001</v>
      </c>
      <c r="T51" s="31">
        <v>132875.39000000001</v>
      </c>
      <c r="U51" s="31">
        <v>110514.61</v>
      </c>
      <c r="V51" s="31">
        <v>110514.61</v>
      </c>
      <c r="W51" s="31">
        <v>110514.61</v>
      </c>
      <c r="X51" s="31">
        <v>110514.61</v>
      </c>
      <c r="Y51" s="31">
        <v>0</v>
      </c>
      <c r="Z51" s="31">
        <v>0</v>
      </c>
      <c r="AA51" s="31">
        <v>0</v>
      </c>
      <c r="AB51" s="31">
        <v>-2756610</v>
      </c>
      <c r="AC51" s="31">
        <v>0</v>
      </c>
      <c r="AD51" s="30" t="s">
        <v>338</v>
      </c>
      <c r="AE51" s="30" t="s">
        <v>543</v>
      </c>
      <c r="AF51" s="30" t="s">
        <v>596</v>
      </c>
      <c r="AG51" s="30" t="s">
        <v>597</v>
      </c>
      <c r="AH51" s="30" t="s">
        <v>341</v>
      </c>
      <c r="AI51" s="30" t="s">
        <v>341</v>
      </c>
      <c r="AJ51" s="30" t="s">
        <v>341</v>
      </c>
      <c r="AK51" s="30" t="s">
        <v>339</v>
      </c>
      <c r="AL51" s="30" t="s">
        <v>341</v>
      </c>
      <c r="AM51" s="30" t="s">
        <v>341</v>
      </c>
      <c r="AN51" s="30" t="s">
        <v>546</v>
      </c>
      <c r="AO51" s="30" t="s">
        <v>598</v>
      </c>
      <c r="AP51" s="30" t="s">
        <v>595</v>
      </c>
      <c r="AQ51" s="30" t="s">
        <v>344</v>
      </c>
      <c r="AR51" s="30" t="s">
        <v>345</v>
      </c>
      <c r="AS51" s="19" t="str">
        <f t="shared" si="0"/>
        <v>2</v>
      </c>
    </row>
    <row r="52" spans="1:45" hidden="1">
      <c r="A52" s="30" t="s">
        <v>330</v>
      </c>
      <c r="B52" s="30" t="s">
        <v>817</v>
      </c>
      <c r="C52" s="30" t="s">
        <v>332</v>
      </c>
      <c r="D52" s="30" t="s">
        <v>599</v>
      </c>
      <c r="E52" s="30" t="s">
        <v>334</v>
      </c>
      <c r="F52" s="30" t="s">
        <v>421</v>
      </c>
      <c r="G52" s="30" t="s">
        <v>335</v>
      </c>
      <c r="H52" s="30" t="s">
        <v>600</v>
      </c>
      <c r="I52" s="30" t="s">
        <v>601</v>
      </c>
      <c r="J52" s="31">
        <v>1000000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-1000000</v>
      </c>
      <c r="AC52" s="31">
        <v>0</v>
      </c>
      <c r="AD52" s="30" t="s">
        <v>338</v>
      </c>
      <c r="AE52" s="30" t="s">
        <v>543</v>
      </c>
      <c r="AF52" s="30" t="s">
        <v>596</v>
      </c>
      <c r="AG52" s="30" t="s">
        <v>602</v>
      </c>
      <c r="AH52" s="30" t="s">
        <v>341</v>
      </c>
      <c r="AI52" s="30" t="s">
        <v>341</v>
      </c>
      <c r="AJ52" s="30" t="s">
        <v>341</v>
      </c>
      <c r="AK52" s="30" t="s">
        <v>339</v>
      </c>
      <c r="AL52" s="30" t="s">
        <v>341</v>
      </c>
      <c r="AM52" s="30" t="s">
        <v>341</v>
      </c>
      <c r="AN52" s="30" t="s">
        <v>546</v>
      </c>
      <c r="AO52" s="30" t="s">
        <v>598</v>
      </c>
      <c r="AP52" s="30" t="s">
        <v>601</v>
      </c>
      <c r="AQ52" s="30" t="s">
        <v>344</v>
      </c>
      <c r="AR52" s="30" t="s">
        <v>345</v>
      </c>
      <c r="AS52" s="19" t="str">
        <f t="shared" si="0"/>
        <v>2</v>
      </c>
    </row>
    <row r="53" spans="1:45" hidden="1">
      <c r="A53" s="30" t="s">
        <v>330</v>
      </c>
      <c r="B53" s="30" t="s">
        <v>817</v>
      </c>
      <c r="C53" s="30" t="s">
        <v>332</v>
      </c>
      <c r="D53" s="30" t="s">
        <v>603</v>
      </c>
      <c r="E53" s="30" t="s">
        <v>334</v>
      </c>
      <c r="F53" s="30" t="s">
        <v>421</v>
      </c>
      <c r="G53" s="30" t="s">
        <v>335</v>
      </c>
      <c r="H53" s="30" t="s">
        <v>604</v>
      </c>
      <c r="I53" s="30" t="s">
        <v>604</v>
      </c>
      <c r="J53" s="31">
        <v>1500000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-1500000</v>
      </c>
      <c r="AC53" s="31">
        <v>0</v>
      </c>
      <c r="AD53" s="30" t="s">
        <v>338</v>
      </c>
      <c r="AE53" s="30" t="s">
        <v>543</v>
      </c>
      <c r="AF53" s="30" t="s">
        <v>596</v>
      </c>
      <c r="AG53" s="30" t="s">
        <v>605</v>
      </c>
      <c r="AH53" s="30" t="s">
        <v>341</v>
      </c>
      <c r="AI53" s="30" t="s">
        <v>341</v>
      </c>
      <c r="AJ53" s="30" t="s">
        <v>341</v>
      </c>
      <c r="AK53" s="30" t="s">
        <v>339</v>
      </c>
      <c r="AL53" s="30" t="s">
        <v>341</v>
      </c>
      <c r="AM53" s="30" t="s">
        <v>341</v>
      </c>
      <c r="AN53" s="30" t="s">
        <v>546</v>
      </c>
      <c r="AO53" s="30" t="s">
        <v>598</v>
      </c>
      <c r="AP53" s="30" t="s">
        <v>604</v>
      </c>
      <c r="AQ53" s="30" t="s">
        <v>344</v>
      </c>
      <c r="AR53" s="30" t="s">
        <v>345</v>
      </c>
      <c r="AS53" s="19" t="str">
        <f t="shared" si="0"/>
        <v>2</v>
      </c>
    </row>
    <row r="54" spans="1:45" hidden="1">
      <c r="A54" s="30" t="s">
        <v>330</v>
      </c>
      <c r="B54" s="30" t="s">
        <v>817</v>
      </c>
      <c r="C54" s="30" t="s">
        <v>332</v>
      </c>
      <c r="D54" s="30" t="s">
        <v>606</v>
      </c>
      <c r="E54" s="30" t="s">
        <v>334</v>
      </c>
      <c r="F54" s="30" t="s">
        <v>421</v>
      </c>
      <c r="G54" s="30" t="s">
        <v>335</v>
      </c>
      <c r="H54" s="30" t="s">
        <v>607</v>
      </c>
      <c r="I54" s="30" t="s">
        <v>608</v>
      </c>
      <c r="J54" s="31">
        <v>4500000</v>
      </c>
      <c r="K54" s="31">
        <v>3000000</v>
      </c>
      <c r="L54" s="31">
        <v>2800000</v>
      </c>
      <c r="M54" s="31">
        <v>0</v>
      </c>
      <c r="N54" s="31">
        <v>184457.96</v>
      </c>
      <c r="O54" s="31">
        <v>0</v>
      </c>
      <c r="P54" s="31">
        <v>2039093.86</v>
      </c>
      <c r="Q54" s="31">
        <v>2039093.86</v>
      </c>
      <c r="R54" s="31">
        <v>1161707.3799999999</v>
      </c>
      <c r="S54" s="31">
        <v>2223551.8199999998</v>
      </c>
      <c r="T54" s="31">
        <v>2223551.8199999998</v>
      </c>
      <c r="U54" s="31">
        <v>576448.18000000005</v>
      </c>
      <c r="V54" s="31">
        <v>776448.18</v>
      </c>
      <c r="W54" s="31">
        <v>776448.18</v>
      </c>
      <c r="X54" s="31">
        <v>776448.18</v>
      </c>
      <c r="Y54" s="31">
        <v>0</v>
      </c>
      <c r="Z54" s="31">
        <v>0</v>
      </c>
      <c r="AA54" s="31">
        <v>0</v>
      </c>
      <c r="AB54" s="31">
        <v>-1500000</v>
      </c>
      <c r="AC54" s="31">
        <v>0</v>
      </c>
      <c r="AD54" s="30" t="s">
        <v>338</v>
      </c>
      <c r="AE54" s="30" t="s">
        <v>543</v>
      </c>
      <c r="AF54" s="30" t="s">
        <v>596</v>
      </c>
      <c r="AG54" s="30" t="s">
        <v>609</v>
      </c>
      <c r="AH54" s="30" t="s">
        <v>341</v>
      </c>
      <c r="AI54" s="30" t="s">
        <v>341</v>
      </c>
      <c r="AJ54" s="30" t="s">
        <v>341</v>
      </c>
      <c r="AK54" s="30" t="s">
        <v>339</v>
      </c>
      <c r="AL54" s="30" t="s">
        <v>341</v>
      </c>
      <c r="AM54" s="30" t="s">
        <v>341</v>
      </c>
      <c r="AN54" s="30" t="s">
        <v>546</v>
      </c>
      <c r="AO54" s="30" t="s">
        <v>598</v>
      </c>
      <c r="AP54" s="30" t="s">
        <v>608</v>
      </c>
      <c r="AQ54" s="30" t="s">
        <v>344</v>
      </c>
      <c r="AR54" s="30" t="s">
        <v>345</v>
      </c>
      <c r="AS54" s="19" t="str">
        <f t="shared" si="0"/>
        <v>2</v>
      </c>
    </row>
    <row r="55" spans="1:45" hidden="1">
      <c r="A55" s="30" t="s">
        <v>330</v>
      </c>
      <c r="B55" s="30" t="s">
        <v>817</v>
      </c>
      <c r="C55" s="30" t="s">
        <v>332</v>
      </c>
      <c r="D55" s="30" t="s">
        <v>610</v>
      </c>
      <c r="E55" s="30" t="s">
        <v>334</v>
      </c>
      <c r="F55" s="30" t="s">
        <v>421</v>
      </c>
      <c r="G55" s="30" t="s">
        <v>335</v>
      </c>
      <c r="H55" s="30" t="s">
        <v>611</v>
      </c>
      <c r="I55" s="30" t="s">
        <v>612</v>
      </c>
      <c r="J55" s="31">
        <v>500000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2">
        <v>-500000</v>
      </c>
      <c r="AC55" s="31">
        <v>0</v>
      </c>
      <c r="AD55" s="30" t="s">
        <v>338</v>
      </c>
      <c r="AE55" s="30" t="s">
        <v>543</v>
      </c>
      <c r="AF55" s="30" t="s">
        <v>596</v>
      </c>
      <c r="AG55" s="30" t="s">
        <v>613</v>
      </c>
      <c r="AH55" s="30" t="s">
        <v>341</v>
      </c>
      <c r="AI55" s="30" t="s">
        <v>341</v>
      </c>
      <c r="AJ55" s="30" t="s">
        <v>341</v>
      </c>
      <c r="AK55" s="30" t="s">
        <v>339</v>
      </c>
      <c r="AL55" s="30" t="s">
        <v>341</v>
      </c>
      <c r="AM55" s="30" t="s">
        <v>341</v>
      </c>
      <c r="AN55" s="30" t="s">
        <v>546</v>
      </c>
      <c r="AO55" s="30" t="s">
        <v>598</v>
      </c>
      <c r="AP55" s="30" t="s">
        <v>612</v>
      </c>
      <c r="AQ55" s="30" t="s">
        <v>344</v>
      </c>
      <c r="AR55" s="30" t="s">
        <v>345</v>
      </c>
      <c r="AS55" s="19" t="str">
        <f t="shared" si="0"/>
        <v>2</v>
      </c>
    </row>
    <row r="56" spans="1:45" hidden="1">
      <c r="A56" s="30" t="s">
        <v>330</v>
      </c>
      <c r="B56" s="30" t="s">
        <v>817</v>
      </c>
      <c r="C56" s="30" t="s">
        <v>332</v>
      </c>
      <c r="D56" s="30" t="s">
        <v>614</v>
      </c>
      <c r="E56" s="30" t="s">
        <v>334</v>
      </c>
      <c r="F56" s="30" t="s">
        <v>421</v>
      </c>
      <c r="G56" s="30" t="s">
        <v>335</v>
      </c>
      <c r="H56" s="30" t="s">
        <v>615</v>
      </c>
      <c r="I56" s="30" t="s">
        <v>616</v>
      </c>
      <c r="J56" s="31">
        <v>900000</v>
      </c>
      <c r="K56" s="31">
        <v>500000</v>
      </c>
      <c r="L56" s="31">
        <v>500000</v>
      </c>
      <c r="M56" s="31">
        <v>0</v>
      </c>
      <c r="N56" s="31">
        <v>94340</v>
      </c>
      <c r="O56" s="31">
        <v>0</v>
      </c>
      <c r="P56" s="31">
        <v>370158.12</v>
      </c>
      <c r="Q56" s="31">
        <v>370158.12</v>
      </c>
      <c r="R56" s="31">
        <v>0</v>
      </c>
      <c r="S56" s="31">
        <v>464498.12</v>
      </c>
      <c r="T56" s="31">
        <v>464498.12</v>
      </c>
      <c r="U56" s="31">
        <v>35501.879999999997</v>
      </c>
      <c r="V56" s="31">
        <v>35501.879999999997</v>
      </c>
      <c r="W56" s="31">
        <v>35501.879999999997</v>
      </c>
      <c r="X56" s="31">
        <v>35501.879999999997</v>
      </c>
      <c r="Y56" s="31">
        <v>0</v>
      </c>
      <c r="Z56" s="31">
        <v>0</v>
      </c>
      <c r="AA56" s="31">
        <v>0</v>
      </c>
      <c r="AB56" s="31">
        <v>-400000</v>
      </c>
      <c r="AC56" s="31">
        <v>0</v>
      </c>
      <c r="AD56" s="30" t="s">
        <v>338</v>
      </c>
      <c r="AE56" s="30" t="s">
        <v>543</v>
      </c>
      <c r="AF56" s="30" t="s">
        <v>596</v>
      </c>
      <c r="AG56" s="30" t="s">
        <v>617</v>
      </c>
      <c r="AH56" s="30" t="s">
        <v>341</v>
      </c>
      <c r="AI56" s="30" t="s">
        <v>341</v>
      </c>
      <c r="AJ56" s="30" t="s">
        <v>341</v>
      </c>
      <c r="AK56" s="30" t="s">
        <v>339</v>
      </c>
      <c r="AL56" s="30" t="s">
        <v>341</v>
      </c>
      <c r="AM56" s="30" t="s">
        <v>341</v>
      </c>
      <c r="AN56" s="30" t="s">
        <v>546</v>
      </c>
      <c r="AO56" s="30" t="s">
        <v>598</v>
      </c>
      <c r="AP56" s="30" t="s">
        <v>616</v>
      </c>
      <c r="AQ56" s="30" t="s">
        <v>344</v>
      </c>
      <c r="AR56" s="30" t="s">
        <v>345</v>
      </c>
      <c r="AS56" s="19" t="str">
        <f t="shared" si="0"/>
        <v>2</v>
      </c>
    </row>
    <row r="57" spans="1:45" hidden="1">
      <c r="A57" s="30" t="s">
        <v>330</v>
      </c>
      <c r="B57" s="30" t="s">
        <v>817</v>
      </c>
      <c r="C57" s="30" t="s">
        <v>332</v>
      </c>
      <c r="D57" s="30" t="s">
        <v>629</v>
      </c>
      <c r="E57" s="30" t="s">
        <v>619</v>
      </c>
      <c r="F57" s="30" t="s">
        <v>620</v>
      </c>
      <c r="G57" s="30" t="s">
        <v>335</v>
      </c>
      <c r="H57" s="30" t="s">
        <v>630</v>
      </c>
      <c r="I57" s="30" t="s">
        <v>631</v>
      </c>
      <c r="J57" s="31">
        <v>19670000</v>
      </c>
      <c r="K57" s="31">
        <v>19670000</v>
      </c>
      <c r="L57" s="31">
        <v>19670000</v>
      </c>
      <c r="M57" s="31">
        <v>0</v>
      </c>
      <c r="N57" s="31">
        <v>1973197.54</v>
      </c>
      <c r="O57" s="31">
        <v>0</v>
      </c>
      <c r="P57" s="31">
        <v>452000</v>
      </c>
      <c r="Q57" s="31">
        <v>452000</v>
      </c>
      <c r="R57" s="31">
        <v>452000</v>
      </c>
      <c r="S57" s="31">
        <v>2425197.54</v>
      </c>
      <c r="T57" s="31">
        <v>2425197.54</v>
      </c>
      <c r="U57" s="31">
        <v>17244802.460000001</v>
      </c>
      <c r="V57" s="31">
        <v>17244802.460000001</v>
      </c>
      <c r="W57" s="31">
        <v>17244802.460000001</v>
      </c>
      <c r="X57" s="31">
        <v>17244802.460000001</v>
      </c>
      <c r="Y57" s="31">
        <v>0</v>
      </c>
      <c r="Z57" s="31">
        <v>0</v>
      </c>
      <c r="AA57" s="31">
        <v>0</v>
      </c>
      <c r="AB57" s="32">
        <v>0</v>
      </c>
      <c r="AC57" s="31">
        <v>0</v>
      </c>
      <c r="AD57" s="30" t="s">
        <v>338</v>
      </c>
      <c r="AE57" s="30" t="s">
        <v>623</v>
      </c>
      <c r="AF57" s="30" t="s">
        <v>624</v>
      </c>
      <c r="AG57" s="30" t="s">
        <v>632</v>
      </c>
      <c r="AH57" s="30" t="s">
        <v>341</v>
      </c>
      <c r="AI57" s="30" t="s">
        <v>341</v>
      </c>
      <c r="AJ57" s="30" t="s">
        <v>341</v>
      </c>
      <c r="AK57" s="30" t="s">
        <v>339</v>
      </c>
      <c r="AL57" s="30" t="s">
        <v>341</v>
      </c>
      <c r="AM57" s="30" t="s">
        <v>341</v>
      </c>
      <c r="AN57" s="30" t="s">
        <v>626</v>
      </c>
      <c r="AO57" s="30" t="s">
        <v>627</v>
      </c>
      <c r="AP57" s="30" t="s">
        <v>631</v>
      </c>
      <c r="AQ57" s="30" t="s">
        <v>344</v>
      </c>
      <c r="AR57" s="30" t="s">
        <v>628</v>
      </c>
      <c r="AS57" s="19" t="str">
        <f t="shared" si="0"/>
        <v>5</v>
      </c>
    </row>
    <row r="58" spans="1:45" hidden="1">
      <c r="A58" s="30" t="s">
        <v>330</v>
      </c>
      <c r="B58" s="30" t="s">
        <v>817</v>
      </c>
      <c r="C58" s="30" t="s">
        <v>332</v>
      </c>
      <c r="D58" s="30" t="s">
        <v>633</v>
      </c>
      <c r="E58" s="30" t="s">
        <v>619</v>
      </c>
      <c r="F58" s="30" t="s">
        <v>620</v>
      </c>
      <c r="G58" s="30" t="s">
        <v>335</v>
      </c>
      <c r="H58" s="30" t="s">
        <v>634</v>
      </c>
      <c r="I58" s="30" t="s">
        <v>635</v>
      </c>
      <c r="J58" s="31">
        <v>1750000</v>
      </c>
      <c r="K58" s="31">
        <v>1750000</v>
      </c>
      <c r="L58" s="31">
        <v>1750000</v>
      </c>
      <c r="M58" s="31">
        <v>1036597</v>
      </c>
      <c r="N58" s="31">
        <v>42576.18</v>
      </c>
      <c r="O58" s="31">
        <v>0</v>
      </c>
      <c r="P58" s="31">
        <v>496535</v>
      </c>
      <c r="Q58" s="31">
        <v>496535</v>
      </c>
      <c r="R58" s="31">
        <v>496535</v>
      </c>
      <c r="S58" s="31">
        <v>539111.18000000005</v>
      </c>
      <c r="T58" s="31">
        <v>1575708.18</v>
      </c>
      <c r="U58" s="31">
        <v>174291.82</v>
      </c>
      <c r="V58" s="31">
        <v>174291.82</v>
      </c>
      <c r="W58" s="31">
        <v>174291.82</v>
      </c>
      <c r="X58" s="31">
        <v>174291.82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0" t="s">
        <v>338</v>
      </c>
      <c r="AE58" s="30" t="s">
        <v>623</v>
      </c>
      <c r="AF58" s="30" t="s">
        <v>624</v>
      </c>
      <c r="AG58" s="30" t="s">
        <v>636</v>
      </c>
      <c r="AH58" s="30" t="s">
        <v>341</v>
      </c>
      <c r="AI58" s="30" t="s">
        <v>341</v>
      </c>
      <c r="AJ58" s="30" t="s">
        <v>341</v>
      </c>
      <c r="AK58" s="30" t="s">
        <v>339</v>
      </c>
      <c r="AL58" s="30" t="s">
        <v>341</v>
      </c>
      <c r="AM58" s="30" t="s">
        <v>341</v>
      </c>
      <c r="AN58" s="30" t="s">
        <v>626</v>
      </c>
      <c r="AO58" s="30" t="s">
        <v>627</v>
      </c>
      <c r="AP58" s="30" t="s">
        <v>635</v>
      </c>
      <c r="AQ58" s="30" t="s">
        <v>344</v>
      </c>
      <c r="AR58" s="30" t="s">
        <v>628</v>
      </c>
      <c r="AS58" s="19" t="str">
        <f t="shared" si="0"/>
        <v>5</v>
      </c>
    </row>
    <row r="59" spans="1:45" hidden="1">
      <c r="A59" s="30" t="s">
        <v>330</v>
      </c>
      <c r="B59" s="30" t="s">
        <v>817</v>
      </c>
      <c r="C59" s="30" t="s">
        <v>332</v>
      </c>
      <c r="D59" s="30" t="s">
        <v>706</v>
      </c>
      <c r="E59" s="30" t="s">
        <v>619</v>
      </c>
      <c r="F59" s="30" t="s">
        <v>620</v>
      </c>
      <c r="G59" s="30" t="s">
        <v>335</v>
      </c>
      <c r="H59" s="30" t="s">
        <v>707</v>
      </c>
      <c r="I59" s="30" t="s">
        <v>708</v>
      </c>
      <c r="J59" s="31">
        <v>4000000</v>
      </c>
      <c r="K59" s="31">
        <v>4000000</v>
      </c>
      <c r="L59" s="31">
        <v>4000000</v>
      </c>
      <c r="M59" s="31">
        <v>0</v>
      </c>
      <c r="N59" s="31">
        <v>0.01</v>
      </c>
      <c r="O59" s="31">
        <v>0</v>
      </c>
      <c r="P59" s="31">
        <v>1254511.43</v>
      </c>
      <c r="Q59" s="31">
        <v>0</v>
      </c>
      <c r="R59" s="31">
        <v>0</v>
      </c>
      <c r="S59" s="31">
        <v>1254511.44</v>
      </c>
      <c r="T59" s="31">
        <v>1254511.44</v>
      </c>
      <c r="U59" s="31">
        <v>2745488.56</v>
      </c>
      <c r="V59" s="31">
        <v>2745488.56</v>
      </c>
      <c r="W59" s="31">
        <v>2745488.56</v>
      </c>
      <c r="X59" s="31">
        <v>2745488.56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0" t="s">
        <v>338</v>
      </c>
      <c r="AE59" s="30" t="s">
        <v>623</v>
      </c>
      <c r="AF59" s="30" t="s">
        <v>624</v>
      </c>
      <c r="AG59" s="30" t="s">
        <v>709</v>
      </c>
      <c r="AH59" s="30" t="s">
        <v>341</v>
      </c>
      <c r="AI59" s="30" t="s">
        <v>341</v>
      </c>
      <c r="AJ59" s="30" t="s">
        <v>341</v>
      </c>
      <c r="AK59" s="30" t="s">
        <v>339</v>
      </c>
      <c r="AL59" s="30" t="s">
        <v>341</v>
      </c>
      <c r="AM59" s="30" t="s">
        <v>341</v>
      </c>
      <c r="AN59" s="30" t="s">
        <v>626</v>
      </c>
      <c r="AO59" s="30" t="s">
        <v>627</v>
      </c>
      <c r="AP59" s="30" t="s">
        <v>708</v>
      </c>
      <c r="AQ59" s="30" t="s">
        <v>344</v>
      </c>
      <c r="AR59" s="30" t="s">
        <v>628</v>
      </c>
      <c r="AS59" s="19" t="str">
        <f t="shared" si="0"/>
        <v>5</v>
      </c>
    </row>
    <row r="60" spans="1:45" hidden="1">
      <c r="A60" s="30" t="s">
        <v>330</v>
      </c>
      <c r="B60" s="30" t="s">
        <v>817</v>
      </c>
      <c r="C60" s="30" t="s">
        <v>332</v>
      </c>
      <c r="D60" s="30" t="s">
        <v>637</v>
      </c>
      <c r="E60" s="30" t="s">
        <v>619</v>
      </c>
      <c r="F60" s="30" t="s">
        <v>638</v>
      </c>
      <c r="G60" s="30" t="s">
        <v>335</v>
      </c>
      <c r="H60" s="30" t="s">
        <v>639</v>
      </c>
      <c r="I60" s="30" t="s">
        <v>639</v>
      </c>
      <c r="J60" s="31">
        <v>3580000</v>
      </c>
      <c r="K60" s="31">
        <v>3580000</v>
      </c>
      <c r="L60" s="31">
        <v>3580000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3580000</v>
      </c>
      <c r="V60" s="31">
        <v>3580000</v>
      </c>
      <c r="W60" s="31">
        <v>3580000</v>
      </c>
      <c r="X60" s="31">
        <v>3580000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0" t="s">
        <v>338</v>
      </c>
      <c r="AE60" s="30" t="s">
        <v>623</v>
      </c>
      <c r="AF60" s="30" t="s">
        <v>640</v>
      </c>
      <c r="AG60" s="30" t="s">
        <v>641</v>
      </c>
      <c r="AH60" s="30" t="s">
        <v>341</v>
      </c>
      <c r="AI60" s="30" t="s">
        <v>341</v>
      </c>
      <c r="AJ60" s="30" t="s">
        <v>341</v>
      </c>
      <c r="AK60" s="30" t="s">
        <v>339</v>
      </c>
      <c r="AL60" s="30" t="s">
        <v>341</v>
      </c>
      <c r="AM60" s="30" t="s">
        <v>341</v>
      </c>
      <c r="AN60" s="30" t="s">
        <v>626</v>
      </c>
      <c r="AO60" s="30" t="s">
        <v>642</v>
      </c>
      <c r="AP60" s="30" t="s">
        <v>639</v>
      </c>
      <c r="AQ60" s="30" t="s">
        <v>344</v>
      </c>
      <c r="AR60" s="30" t="s">
        <v>628</v>
      </c>
      <c r="AS60" s="19" t="str">
        <f t="shared" si="0"/>
        <v>5</v>
      </c>
    </row>
    <row r="61" spans="1:45" hidden="1">
      <c r="A61" s="30" t="s">
        <v>330</v>
      </c>
      <c r="B61" s="30" t="s">
        <v>817</v>
      </c>
      <c r="C61" s="30" t="s">
        <v>332</v>
      </c>
      <c r="D61" s="30" t="s">
        <v>643</v>
      </c>
      <c r="E61" s="30" t="s">
        <v>334</v>
      </c>
      <c r="F61" s="30" t="s">
        <v>644</v>
      </c>
      <c r="G61" s="30" t="s">
        <v>335</v>
      </c>
      <c r="H61" s="30" t="s">
        <v>645</v>
      </c>
      <c r="I61" s="30" t="s">
        <v>646</v>
      </c>
      <c r="J61" s="31">
        <v>21270077</v>
      </c>
      <c r="K61" s="31">
        <v>22205038</v>
      </c>
      <c r="L61" s="31">
        <v>22205038</v>
      </c>
      <c r="M61" s="31">
        <v>0</v>
      </c>
      <c r="N61" s="31">
        <v>10903865.49</v>
      </c>
      <c r="O61" s="31">
        <v>0</v>
      </c>
      <c r="P61" s="31">
        <v>10366211.51</v>
      </c>
      <c r="Q61" s="31">
        <v>10366211.51</v>
      </c>
      <c r="R61" s="31">
        <v>1410113.6</v>
      </c>
      <c r="S61" s="31">
        <v>21270077</v>
      </c>
      <c r="T61" s="31">
        <v>21270077</v>
      </c>
      <c r="U61" s="31">
        <v>934961</v>
      </c>
      <c r="V61" s="31">
        <v>934961</v>
      </c>
      <c r="W61" s="31">
        <v>934961</v>
      </c>
      <c r="X61" s="31">
        <v>934961</v>
      </c>
      <c r="Y61" s="31">
        <v>0</v>
      </c>
      <c r="Z61" s="31">
        <v>0</v>
      </c>
      <c r="AA61" s="31">
        <v>0</v>
      </c>
      <c r="AB61" s="31">
        <v>0</v>
      </c>
      <c r="AC61" s="31">
        <v>934961</v>
      </c>
      <c r="AD61" s="30" t="s">
        <v>338</v>
      </c>
      <c r="AE61" s="30" t="s">
        <v>647</v>
      </c>
      <c r="AF61" s="30" t="s">
        <v>648</v>
      </c>
      <c r="AG61" s="30" t="s">
        <v>649</v>
      </c>
      <c r="AH61" s="30" t="s">
        <v>378</v>
      </c>
      <c r="AI61" s="30" t="s">
        <v>341</v>
      </c>
      <c r="AJ61" s="30" t="s">
        <v>341</v>
      </c>
      <c r="AK61" s="30" t="s">
        <v>339</v>
      </c>
      <c r="AL61" s="30" t="s">
        <v>650</v>
      </c>
      <c r="AM61" s="30" t="s">
        <v>396</v>
      </c>
      <c r="AN61" s="30" t="s">
        <v>651</v>
      </c>
      <c r="AO61" s="30" t="s">
        <v>652</v>
      </c>
      <c r="AP61" s="30" t="s">
        <v>653</v>
      </c>
      <c r="AQ61" s="30" t="s">
        <v>344</v>
      </c>
      <c r="AR61" s="30" t="s">
        <v>345</v>
      </c>
      <c r="AS61" s="19" t="str">
        <f t="shared" si="0"/>
        <v>6</v>
      </c>
    </row>
    <row r="62" spans="1:45" hidden="1">
      <c r="A62" s="30" t="s">
        <v>330</v>
      </c>
      <c r="B62" s="30" t="s">
        <v>817</v>
      </c>
      <c r="C62" s="30" t="s">
        <v>332</v>
      </c>
      <c r="D62" s="30" t="s">
        <v>654</v>
      </c>
      <c r="E62" s="30" t="s">
        <v>334</v>
      </c>
      <c r="F62" s="30" t="s">
        <v>644</v>
      </c>
      <c r="G62" s="30" t="s">
        <v>335</v>
      </c>
      <c r="H62" s="30" t="s">
        <v>655</v>
      </c>
      <c r="I62" s="30" t="s">
        <v>656</v>
      </c>
      <c r="J62" s="31">
        <v>3386955</v>
      </c>
      <c r="K62" s="31">
        <v>3575455</v>
      </c>
      <c r="L62" s="31">
        <v>3575455</v>
      </c>
      <c r="M62" s="31">
        <v>0</v>
      </c>
      <c r="N62" s="31">
        <v>1736284.37</v>
      </c>
      <c r="O62" s="31">
        <v>0</v>
      </c>
      <c r="P62" s="31">
        <v>1650670.63</v>
      </c>
      <c r="Q62" s="31">
        <v>1650670.63</v>
      </c>
      <c r="R62" s="31">
        <v>224540.38</v>
      </c>
      <c r="S62" s="31">
        <v>3386955</v>
      </c>
      <c r="T62" s="31">
        <v>3386955</v>
      </c>
      <c r="U62" s="31">
        <v>188500</v>
      </c>
      <c r="V62" s="31">
        <v>188500</v>
      </c>
      <c r="W62" s="31">
        <v>188500</v>
      </c>
      <c r="X62" s="31">
        <v>188500</v>
      </c>
      <c r="Y62" s="31">
        <v>0</v>
      </c>
      <c r="Z62" s="31">
        <v>0</v>
      </c>
      <c r="AA62" s="31">
        <v>0</v>
      </c>
      <c r="AB62" s="31">
        <v>0</v>
      </c>
      <c r="AC62" s="31">
        <v>188500</v>
      </c>
      <c r="AD62" s="30" t="s">
        <v>338</v>
      </c>
      <c r="AE62" s="30" t="s">
        <v>647</v>
      </c>
      <c r="AF62" s="30" t="s">
        <v>648</v>
      </c>
      <c r="AG62" s="30" t="s">
        <v>649</v>
      </c>
      <c r="AH62" s="30" t="s">
        <v>338</v>
      </c>
      <c r="AI62" s="30" t="s">
        <v>341</v>
      </c>
      <c r="AJ62" s="30" t="s">
        <v>341</v>
      </c>
      <c r="AK62" s="30" t="s">
        <v>339</v>
      </c>
      <c r="AL62" s="30" t="s">
        <v>657</v>
      </c>
      <c r="AM62" s="30" t="s">
        <v>380</v>
      </c>
      <c r="AN62" s="30" t="s">
        <v>651</v>
      </c>
      <c r="AO62" s="30" t="s">
        <v>652</v>
      </c>
      <c r="AP62" s="30" t="s">
        <v>653</v>
      </c>
      <c r="AQ62" s="30" t="s">
        <v>344</v>
      </c>
      <c r="AR62" s="30" t="s">
        <v>345</v>
      </c>
      <c r="AS62" s="19" t="str">
        <f t="shared" si="0"/>
        <v>6</v>
      </c>
    </row>
    <row r="63" spans="1:45" hidden="1">
      <c r="A63" s="30" t="s">
        <v>330</v>
      </c>
      <c r="B63" s="30" t="s">
        <v>817</v>
      </c>
      <c r="C63" s="30" t="s">
        <v>332</v>
      </c>
      <c r="D63" s="30" t="s">
        <v>658</v>
      </c>
      <c r="E63" s="30" t="s">
        <v>334</v>
      </c>
      <c r="F63" s="30" t="s">
        <v>659</v>
      </c>
      <c r="G63" s="30" t="s">
        <v>335</v>
      </c>
      <c r="H63" s="30" t="s">
        <v>660</v>
      </c>
      <c r="I63" s="30" t="s">
        <v>660</v>
      </c>
      <c r="J63" s="31">
        <v>26928516</v>
      </c>
      <c r="K63" s="31">
        <v>26928516</v>
      </c>
      <c r="L63" s="31">
        <v>26928516</v>
      </c>
      <c r="M63" s="31">
        <v>0</v>
      </c>
      <c r="N63" s="31">
        <v>18898840.719999999</v>
      </c>
      <c r="O63" s="31">
        <v>0</v>
      </c>
      <c r="P63" s="31">
        <v>8029675.2800000003</v>
      </c>
      <c r="Q63" s="31">
        <v>7300003.6699999999</v>
      </c>
      <c r="R63" s="31">
        <v>4366358.74</v>
      </c>
      <c r="S63" s="31">
        <v>26928516</v>
      </c>
      <c r="T63" s="31">
        <v>26928516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0" t="s">
        <v>338</v>
      </c>
      <c r="AE63" s="30" t="s">
        <v>647</v>
      </c>
      <c r="AF63" s="30" t="s">
        <v>661</v>
      </c>
      <c r="AG63" s="30" t="s">
        <v>662</v>
      </c>
      <c r="AH63" s="30" t="s">
        <v>341</v>
      </c>
      <c r="AI63" s="30" t="s">
        <v>341</v>
      </c>
      <c r="AJ63" s="30" t="s">
        <v>341</v>
      </c>
      <c r="AK63" s="30" t="s">
        <v>339</v>
      </c>
      <c r="AL63" s="30" t="s">
        <v>341</v>
      </c>
      <c r="AM63" s="30" t="s">
        <v>341</v>
      </c>
      <c r="AN63" s="30" t="s">
        <v>651</v>
      </c>
      <c r="AO63" s="30" t="s">
        <v>663</v>
      </c>
      <c r="AP63" s="30" t="s">
        <v>660</v>
      </c>
      <c r="AQ63" s="30" t="s">
        <v>344</v>
      </c>
      <c r="AR63" s="30" t="s">
        <v>345</v>
      </c>
      <c r="AS63" s="19" t="str">
        <f t="shared" si="0"/>
        <v>6</v>
      </c>
    </row>
    <row r="64" spans="1:45" hidden="1">
      <c r="A64" s="30" t="s">
        <v>330</v>
      </c>
      <c r="B64" s="30" t="s">
        <v>817</v>
      </c>
      <c r="C64" s="30" t="s">
        <v>332</v>
      </c>
      <c r="D64" s="30" t="s">
        <v>664</v>
      </c>
      <c r="E64" s="30" t="s">
        <v>334</v>
      </c>
      <c r="F64" s="30" t="s">
        <v>659</v>
      </c>
      <c r="G64" s="30" t="s">
        <v>335</v>
      </c>
      <c r="H64" s="30" t="s">
        <v>665</v>
      </c>
      <c r="I64" s="30" t="s">
        <v>665</v>
      </c>
      <c r="J64" s="31">
        <v>9167867</v>
      </c>
      <c r="K64" s="31">
        <v>9167867</v>
      </c>
      <c r="L64" s="31">
        <v>9167867</v>
      </c>
      <c r="M64" s="31">
        <v>0</v>
      </c>
      <c r="N64" s="31">
        <v>0</v>
      </c>
      <c r="O64" s="31">
        <v>0</v>
      </c>
      <c r="P64" s="31">
        <v>2615022</v>
      </c>
      <c r="Q64" s="31">
        <v>2615022</v>
      </c>
      <c r="R64" s="31">
        <v>184235</v>
      </c>
      <c r="S64" s="31">
        <v>2615022</v>
      </c>
      <c r="T64" s="31">
        <v>2615022</v>
      </c>
      <c r="U64" s="31">
        <v>6552845</v>
      </c>
      <c r="V64" s="31">
        <v>6552845</v>
      </c>
      <c r="W64" s="31">
        <v>6552845</v>
      </c>
      <c r="X64" s="31">
        <v>6552845</v>
      </c>
      <c r="Y64" s="31">
        <v>0</v>
      </c>
      <c r="Z64" s="31">
        <v>0</v>
      </c>
      <c r="AA64" s="31">
        <v>0</v>
      </c>
      <c r="AB64" s="32">
        <v>0</v>
      </c>
      <c r="AC64" s="31">
        <v>0</v>
      </c>
      <c r="AD64" s="30" t="s">
        <v>338</v>
      </c>
      <c r="AE64" s="30" t="s">
        <v>647</v>
      </c>
      <c r="AF64" s="30" t="s">
        <v>661</v>
      </c>
      <c r="AG64" s="30" t="s">
        <v>666</v>
      </c>
      <c r="AH64" s="30" t="s">
        <v>341</v>
      </c>
      <c r="AI64" s="30" t="s">
        <v>341</v>
      </c>
      <c r="AJ64" s="30" t="s">
        <v>341</v>
      </c>
      <c r="AK64" s="30" t="s">
        <v>339</v>
      </c>
      <c r="AL64" s="30" t="s">
        <v>341</v>
      </c>
      <c r="AM64" s="30" t="s">
        <v>341</v>
      </c>
      <c r="AN64" s="30" t="s">
        <v>651</v>
      </c>
      <c r="AO64" s="30" t="s">
        <v>663</v>
      </c>
      <c r="AP64" s="30" t="s">
        <v>665</v>
      </c>
      <c r="AQ64" s="30" t="s">
        <v>344</v>
      </c>
      <c r="AR64" s="30" t="s">
        <v>345</v>
      </c>
      <c r="AS64" s="19" t="str">
        <f t="shared" si="0"/>
        <v>6</v>
      </c>
    </row>
    <row r="65" spans="1:45" hidden="1">
      <c r="A65" s="30" t="s">
        <v>330</v>
      </c>
      <c r="B65" s="30" t="s">
        <v>817</v>
      </c>
      <c r="C65" s="30" t="s">
        <v>332</v>
      </c>
      <c r="D65" s="30" t="s">
        <v>719</v>
      </c>
      <c r="E65" s="30" t="s">
        <v>334</v>
      </c>
      <c r="F65" s="30" t="s">
        <v>659</v>
      </c>
      <c r="G65" s="30" t="s">
        <v>335</v>
      </c>
      <c r="H65" s="30" t="s">
        <v>720</v>
      </c>
      <c r="I65" s="30" t="s">
        <v>720</v>
      </c>
      <c r="J65" s="31">
        <v>507653</v>
      </c>
      <c r="K65" s="31">
        <v>507653</v>
      </c>
      <c r="L65" s="31">
        <v>253826.5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253826.5</v>
      </c>
      <c r="V65" s="31">
        <v>507653</v>
      </c>
      <c r="W65" s="31">
        <v>507653</v>
      </c>
      <c r="X65" s="31">
        <v>507653</v>
      </c>
      <c r="Y65" s="31">
        <v>0</v>
      </c>
      <c r="Z65" s="31">
        <v>0</v>
      </c>
      <c r="AA65" s="31">
        <v>0</v>
      </c>
      <c r="AB65" s="32">
        <v>0</v>
      </c>
      <c r="AC65" s="31">
        <v>0</v>
      </c>
      <c r="AD65" s="30" t="s">
        <v>338</v>
      </c>
      <c r="AE65" s="30" t="s">
        <v>647</v>
      </c>
      <c r="AF65" s="30" t="s">
        <v>721</v>
      </c>
      <c r="AG65" s="30" t="s">
        <v>722</v>
      </c>
      <c r="AH65" s="30" t="s">
        <v>341</v>
      </c>
      <c r="AI65" s="30" t="s">
        <v>341</v>
      </c>
      <c r="AJ65" s="30" t="s">
        <v>341</v>
      </c>
      <c r="AK65" s="30" t="s">
        <v>339</v>
      </c>
      <c r="AL65" s="30" t="s">
        <v>341</v>
      </c>
      <c r="AM65" s="30" t="s">
        <v>341</v>
      </c>
      <c r="AN65" s="30" t="s">
        <v>651</v>
      </c>
      <c r="AO65" s="30" t="s">
        <v>723</v>
      </c>
      <c r="AP65" s="30" t="s">
        <v>720</v>
      </c>
      <c r="AQ65" s="30" t="s">
        <v>344</v>
      </c>
      <c r="AR65" s="30" t="s">
        <v>345</v>
      </c>
      <c r="AS65" s="19" t="str">
        <f t="shared" si="0"/>
        <v>6</v>
      </c>
    </row>
    <row r="66" spans="1:45" hidden="1">
      <c r="A66" s="30" t="s">
        <v>330</v>
      </c>
      <c r="B66" s="30" t="s">
        <v>817</v>
      </c>
      <c r="C66" s="30" t="s">
        <v>332</v>
      </c>
      <c r="D66" s="30" t="s">
        <v>818</v>
      </c>
      <c r="E66" s="30" t="s">
        <v>334</v>
      </c>
      <c r="F66" s="30" t="s">
        <v>798</v>
      </c>
      <c r="G66" s="30" t="s">
        <v>335</v>
      </c>
      <c r="H66" s="30" t="s">
        <v>819</v>
      </c>
      <c r="I66" s="30" t="s">
        <v>820</v>
      </c>
      <c r="J66" s="31">
        <v>35000000</v>
      </c>
      <c r="K66" s="31">
        <v>35000000</v>
      </c>
      <c r="L66" s="31">
        <v>32500000</v>
      </c>
      <c r="M66" s="31">
        <v>0</v>
      </c>
      <c r="N66" s="31">
        <v>0</v>
      </c>
      <c r="O66" s="31">
        <v>0</v>
      </c>
      <c r="P66" s="31">
        <v>25223356.300000001</v>
      </c>
      <c r="Q66" s="31">
        <v>25223356.300000001</v>
      </c>
      <c r="R66" s="31">
        <v>0</v>
      </c>
      <c r="S66" s="31">
        <v>25223356.300000001</v>
      </c>
      <c r="T66" s="31">
        <v>25223356.300000001</v>
      </c>
      <c r="U66" s="31">
        <v>7276643.7000000002</v>
      </c>
      <c r="V66" s="31">
        <v>9776643.6999999993</v>
      </c>
      <c r="W66" s="31">
        <v>9776643.6999999993</v>
      </c>
      <c r="X66" s="31">
        <v>9776643.6999999993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0" t="s">
        <v>338</v>
      </c>
      <c r="AE66" s="30" t="s">
        <v>647</v>
      </c>
      <c r="AF66" s="30" t="s">
        <v>800</v>
      </c>
      <c r="AG66" s="30" t="s">
        <v>801</v>
      </c>
      <c r="AH66" s="30" t="s">
        <v>821</v>
      </c>
      <c r="AI66" s="30" t="s">
        <v>341</v>
      </c>
      <c r="AJ66" s="30" t="s">
        <v>341</v>
      </c>
      <c r="AK66" s="30" t="s">
        <v>339</v>
      </c>
      <c r="AL66" s="30" t="s">
        <v>822</v>
      </c>
      <c r="AM66" s="30" t="s">
        <v>823</v>
      </c>
      <c r="AN66" s="30" t="s">
        <v>651</v>
      </c>
      <c r="AO66" s="30" t="s">
        <v>804</v>
      </c>
      <c r="AP66" s="30" t="s">
        <v>805</v>
      </c>
      <c r="AQ66" s="30" t="s">
        <v>344</v>
      </c>
      <c r="AR66" s="30" t="s">
        <v>345</v>
      </c>
      <c r="AS66" s="19" t="str">
        <f t="shared" si="0"/>
        <v>6</v>
      </c>
    </row>
    <row r="67" spans="1:45" hidden="1">
      <c r="A67" s="30" t="s">
        <v>330</v>
      </c>
      <c r="B67" s="30" t="s">
        <v>817</v>
      </c>
      <c r="C67" s="30" t="s">
        <v>667</v>
      </c>
      <c r="D67" s="30" t="s">
        <v>333</v>
      </c>
      <c r="E67" s="30" t="s">
        <v>334</v>
      </c>
      <c r="F67" s="30" t="s">
        <v>335</v>
      </c>
      <c r="G67" s="30" t="s">
        <v>644</v>
      </c>
      <c r="H67" s="30" t="s">
        <v>336</v>
      </c>
      <c r="I67" s="30" t="s">
        <v>337</v>
      </c>
      <c r="J67" s="31">
        <v>902013824</v>
      </c>
      <c r="K67" s="31">
        <v>899933574</v>
      </c>
      <c r="L67" s="31">
        <v>798674324</v>
      </c>
      <c r="M67" s="31">
        <v>0</v>
      </c>
      <c r="N67" s="31">
        <v>0</v>
      </c>
      <c r="O67" s="31">
        <v>0</v>
      </c>
      <c r="P67" s="31">
        <v>349638168.08999997</v>
      </c>
      <c r="Q67" s="31">
        <v>349638168.08999997</v>
      </c>
      <c r="R67" s="31">
        <v>58818913.350000001</v>
      </c>
      <c r="S67" s="31">
        <v>349638168.08999997</v>
      </c>
      <c r="T67" s="31">
        <v>349638168.08999997</v>
      </c>
      <c r="U67" s="31">
        <v>449036155.91000003</v>
      </c>
      <c r="V67" s="31">
        <v>550295405.90999997</v>
      </c>
      <c r="W67" s="31">
        <v>550295405.90999997</v>
      </c>
      <c r="X67" s="31">
        <v>550295405.90999997</v>
      </c>
      <c r="Y67" s="31">
        <v>0</v>
      </c>
      <c r="Z67" s="31">
        <v>0</v>
      </c>
      <c r="AA67" s="31">
        <v>0</v>
      </c>
      <c r="AB67" s="31">
        <v>-2080250</v>
      </c>
      <c r="AC67" s="31">
        <v>0</v>
      </c>
      <c r="AD67" s="30" t="s">
        <v>338</v>
      </c>
      <c r="AE67" s="30" t="s">
        <v>339</v>
      </c>
      <c r="AF67" s="30" t="s">
        <v>334</v>
      </c>
      <c r="AG67" s="30" t="s">
        <v>340</v>
      </c>
      <c r="AH67" s="30" t="s">
        <v>341</v>
      </c>
      <c r="AI67" s="30" t="s">
        <v>341</v>
      </c>
      <c r="AJ67" s="30" t="s">
        <v>341</v>
      </c>
      <c r="AK67" s="30" t="s">
        <v>339</v>
      </c>
      <c r="AL67" s="30" t="s">
        <v>341</v>
      </c>
      <c r="AM67" s="30" t="s">
        <v>341</v>
      </c>
      <c r="AN67" s="30" t="s">
        <v>342</v>
      </c>
      <c r="AO67" s="30" t="s">
        <v>343</v>
      </c>
      <c r="AP67" s="30" t="s">
        <v>337</v>
      </c>
      <c r="AQ67" s="30" t="s">
        <v>344</v>
      </c>
      <c r="AR67" s="30" t="s">
        <v>345</v>
      </c>
      <c r="AS67" s="19" t="str">
        <f t="shared" si="0"/>
        <v>0</v>
      </c>
    </row>
    <row r="68" spans="1:45" hidden="1">
      <c r="A68" s="30" t="s">
        <v>330</v>
      </c>
      <c r="B68" s="30" t="s">
        <v>817</v>
      </c>
      <c r="C68" s="30" t="s">
        <v>667</v>
      </c>
      <c r="D68" s="30" t="s">
        <v>346</v>
      </c>
      <c r="E68" s="30" t="s">
        <v>334</v>
      </c>
      <c r="F68" s="30" t="s">
        <v>335</v>
      </c>
      <c r="G68" s="30" t="s">
        <v>644</v>
      </c>
      <c r="H68" s="30" t="s">
        <v>347</v>
      </c>
      <c r="I68" s="30" t="s">
        <v>348</v>
      </c>
      <c r="J68" s="31">
        <v>2248765</v>
      </c>
      <c r="K68" s="31">
        <v>4329015</v>
      </c>
      <c r="L68" s="31">
        <v>4329015</v>
      </c>
      <c r="M68" s="31">
        <v>0</v>
      </c>
      <c r="N68" s="31">
        <v>0</v>
      </c>
      <c r="O68" s="31">
        <v>0</v>
      </c>
      <c r="P68" s="31">
        <v>2164262.89</v>
      </c>
      <c r="Q68" s="31">
        <v>2164262.89</v>
      </c>
      <c r="R68" s="31">
        <v>22466.89</v>
      </c>
      <c r="S68" s="31">
        <v>2164262.89</v>
      </c>
      <c r="T68" s="31">
        <v>2164262.89</v>
      </c>
      <c r="U68" s="31">
        <v>2164752.11</v>
      </c>
      <c r="V68" s="31">
        <v>2164752.11</v>
      </c>
      <c r="W68" s="31">
        <v>2164752.11</v>
      </c>
      <c r="X68" s="31">
        <v>2164752.11</v>
      </c>
      <c r="Y68" s="31">
        <v>0</v>
      </c>
      <c r="Z68" s="31">
        <v>0</v>
      </c>
      <c r="AA68" s="31">
        <v>0</v>
      </c>
      <c r="AB68" s="31">
        <v>0</v>
      </c>
      <c r="AC68" s="31">
        <v>2080250</v>
      </c>
      <c r="AD68" s="30" t="s">
        <v>338</v>
      </c>
      <c r="AE68" s="30" t="s">
        <v>339</v>
      </c>
      <c r="AF68" s="30" t="s">
        <v>349</v>
      </c>
      <c r="AG68" s="30" t="s">
        <v>350</v>
      </c>
      <c r="AH68" s="30" t="s">
        <v>341</v>
      </c>
      <c r="AI68" s="30" t="s">
        <v>341</v>
      </c>
      <c r="AJ68" s="30" t="s">
        <v>341</v>
      </c>
      <c r="AK68" s="30" t="s">
        <v>339</v>
      </c>
      <c r="AL68" s="30" t="s">
        <v>341</v>
      </c>
      <c r="AM68" s="30" t="s">
        <v>341</v>
      </c>
      <c r="AN68" s="30" t="s">
        <v>342</v>
      </c>
      <c r="AO68" s="30" t="s">
        <v>351</v>
      </c>
      <c r="AP68" s="30" t="s">
        <v>348</v>
      </c>
      <c r="AQ68" s="30" t="s">
        <v>344</v>
      </c>
      <c r="AR68" s="30" t="s">
        <v>345</v>
      </c>
      <c r="AS68" s="19" t="str">
        <f t="shared" ref="AS68:AS131" si="1">+LEFT(AN68,1)</f>
        <v>0</v>
      </c>
    </row>
    <row r="69" spans="1:45" hidden="1">
      <c r="A69" s="30" t="s">
        <v>330</v>
      </c>
      <c r="B69" s="30" t="s">
        <v>817</v>
      </c>
      <c r="C69" s="30" t="s">
        <v>667</v>
      </c>
      <c r="D69" s="30" t="s">
        <v>668</v>
      </c>
      <c r="E69" s="30" t="s">
        <v>334</v>
      </c>
      <c r="F69" s="30" t="s">
        <v>335</v>
      </c>
      <c r="G69" s="30" t="s">
        <v>644</v>
      </c>
      <c r="H69" s="30" t="s">
        <v>669</v>
      </c>
      <c r="I69" s="30" t="s">
        <v>670</v>
      </c>
      <c r="J69" s="31">
        <v>173297712</v>
      </c>
      <c r="K69" s="31">
        <v>173297712</v>
      </c>
      <c r="L69" s="31">
        <v>171868712</v>
      </c>
      <c r="M69" s="31">
        <v>0</v>
      </c>
      <c r="N69" s="31">
        <v>0</v>
      </c>
      <c r="O69" s="31">
        <v>0</v>
      </c>
      <c r="P69" s="31">
        <v>69472941.659999996</v>
      </c>
      <c r="Q69" s="31">
        <v>69472941.659999996</v>
      </c>
      <c r="R69" s="31">
        <v>11504170.84</v>
      </c>
      <c r="S69" s="31">
        <v>69472941.659999996</v>
      </c>
      <c r="T69" s="31">
        <v>69472941.659999996</v>
      </c>
      <c r="U69" s="31">
        <v>102395770.34</v>
      </c>
      <c r="V69" s="31">
        <v>103824770.34</v>
      </c>
      <c r="W69" s="31">
        <v>103824770.34</v>
      </c>
      <c r="X69" s="31">
        <v>103824770.34</v>
      </c>
      <c r="Y69" s="31">
        <v>0</v>
      </c>
      <c r="Z69" s="31">
        <v>0</v>
      </c>
      <c r="AA69" s="31">
        <v>0</v>
      </c>
      <c r="AB69" s="32">
        <v>0</v>
      </c>
      <c r="AC69" s="31">
        <v>0</v>
      </c>
      <c r="AD69" s="30" t="s">
        <v>338</v>
      </c>
      <c r="AE69" s="30" t="s">
        <v>339</v>
      </c>
      <c r="AF69" s="30" t="s">
        <v>349</v>
      </c>
      <c r="AG69" s="30" t="s">
        <v>671</v>
      </c>
      <c r="AH69" s="30" t="s">
        <v>341</v>
      </c>
      <c r="AI69" s="30" t="s">
        <v>341</v>
      </c>
      <c r="AJ69" s="30" t="s">
        <v>341</v>
      </c>
      <c r="AK69" s="30" t="s">
        <v>339</v>
      </c>
      <c r="AL69" s="30" t="s">
        <v>341</v>
      </c>
      <c r="AM69" s="30" t="s">
        <v>341</v>
      </c>
      <c r="AN69" s="30" t="s">
        <v>342</v>
      </c>
      <c r="AO69" s="30" t="s">
        <v>351</v>
      </c>
      <c r="AP69" s="30" t="s">
        <v>670</v>
      </c>
      <c r="AQ69" s="30" t="s">
        <v>344</v>
      </c>
      <c r="AR69" s="30" t="s">
        <v>345</v>
      </c>
      <c r="AS69" s="19" t="str">
        <f t="shared" si="1"/>
        <v>0</v>
      </c>
    </row>
    <row r="70" spans="1:45" hidden="1">
      <c r="A70" s="30" t="s">
        <v>330</v>
      </c>
      <c r="B70" s="30" t="s">
        <v>817</v>
      </c>
      <c r="C70" s="30" t="s">
        <v>667</v>
      </c>
      <c r="D70" s="30" t="s">
        <v>352</v>
      </c>
      <c r="E70" s="30" t="s">
        <v>334</v>
      </c>
      <c r="F70" s="30" t="s">
        <v>335</v>
      </c>
      <c r="G70" s="30" t="s">
        <v>644</v>
      </c>
      <c r="H70" s="30" t="s">
        <v>353</v>
      </c>
      <c r="I70" s="30" t="s">
        <v>354</v>
      </c>
      <c r="J70" s="31">
        <v>376299750</v>
      </c>
      <c r="K70" s="31">
        <v>376299750</v>
      </c>
      <c r="L70" s="31">
        <v>371183010</v>
      </c>
      <c r="M70" s="31">
        <v>0</v>
      </c>
      <c r="N70" s="31">
        <v>0</v>
      </c>
      <c r="O70" s="31">
        <v>0</v>
      </c>
      <c r="P70" s="31">
        <v>160218682.63999999</v>
      </c>
      <c r="Q70" s="31">
        <v>160218682.63999999</v>
      </c>
      <c r="R70" s="31">
        <v>26486745.530000001</v>
      </c>
      <c r="S70" s="31">
        <v>160218682.63999999</v>
      </c>
      <c r="T70" s="31">
        <v>160218682.63999999</v>
      </c>
      <c r="U70" s="31">
        <v>210964327.36000001</v>
      </c>
      <c r="V70" s="31">
        <v>216081067.36000001</v>
      </c>
      <c r="W70" s="31">
        <v>216081067.36000001</v>
      </c>
      <c r="X70" s="31">
        <v>216081067.36000001</v>
      </c>
      <c r="Y70" s="31">
        <v>0</v>
      </c>
      <c r="Z70" s="31">
        <v>0</v>
      </c>
      <c r="AA70" s="31">
        <v>0</v>
      </c>
      <c r="AB70" s="32">
        <v>0</v>
      </c>
      <c r="AC70" s="31">
        <v>0</v>
      </c>
      <c r="AD70" s="30" t="s">
        <v>338</v>
      </c>
      <c r="AE70" s="30" t="s">
        <v>339</v>
      </c>
      <c r="AF70" s="30" t="s">
        <v>355</v>
      </c>
      <c r="AG70" s="30" t="s">
        <v>356</v>
      </c>
      <c r="AH70" s="30" t="s">
        <v>341</v>
      </c>
      <c r="AI70" s="30" t="s">
        <v>341</v>
      </c>
      <c r="AJ70" s="30" t="s">
        <v>341</v>
      </c>
      <c r="AK70" s="30" t="s">
        <v>339</v>
      </c>
      <c r="AL70" s="30" t="s">
        <v>341</v>
      </c>
      <c r="AM70" s="30" t="s">
        <v>341</v>
      </c>
      <c r="AN70" s="30" t="s">
        <v>342</v>
      </c>
      <c r="AO70" s="30" t="s">
        <v>357</v>
      </c>
      <c r="AP70" s="30" t="s">
        <v>354</v>
      </c>
      <c r="AQ70" s="30" t="s">
        <v>344</v>
      </c>
      <c r="AR70" s="30" t="s">
        <v>345</v>
      </c>
      <c r="AS70" s="19" t="str">
        <f t="shared" si="1"/>
        <v>0</v>
      </c>
    </row>
    <row r="71" spans="1:45" hidden="1">
      <c r="A71" s="30" t="s">
        <v>330</v>
      </c>
      <c r="B71" s="30" t="s">
        <v>817</v>
      </c>
      <c r="C71" s="30" t="s">
        <v>667</v>
      </c>
      <c r="D71" s="30" t="s">
        <v>358</v>
      </c>
      <c r="E71" s="30" t="s">
        <v>334</v>
      </c>
      <c r="F71" s="30" t="s">
        <v>335</v>
      </c>
      <c r="G71" s="30" t="s">
        <v>644</v>
      </c>
      <c r="H71" s="30" t="s">
        <v>359</v>
      </c>
      <c r="I71" s="30" t="s">
        <v>360</v>
      </c>
      <c r="J71" s="31">
        <v>16733580</v>
      </c>
      <c r="K71" s="31">
        <v>16733580</v>
      </c>
      <c r="L71" s="31">
        <v>16733580</v>
      </c>
      <c r="M71" s="31">
        <v>0</v>
      </c>
      <c r="N71" s="31">
        <v>0</v>
      </c>
      <c r="O71" s="31">
        <v>0</v>
      </c>
      <c r="P71" s="31">
        <v>7567601.6699999999</v>
      </c>
      <c r="Q71" s="31">
        <v>7567601.6699999999</v>
      </c>
      <c r="R71" s="31">
        <v>1213042.5</v>
      </c>
      <c r="S71" s="31">
        <v>7567601.6699999999</v>
      </c>
      <c r="T71" s="31">
        <v>7567601.6699999999</v>
      </c>
      <c r="U71" s="31">
        <v>9165978.3300000001</v>
      </c>
      <c r="V71" s="31">
        <v>9165978.3300000001</v>
      </c>
      <c r="W71" s="31">
        <v>9165978.3300000001</v>
      </c>
      <c r="X71" s="31">
        <v>9165978.3300000001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0" t="s">
        <v>338</v>
      </c>
      <c r="AE71" s="30" t="s">
        <v>339</v>
      </c>
      <c r="AF71" s="30" t="s">
        <v>355</v>
      </c>
      <c r="AG71" s="30" t="s">
        <v>361</v>
      </c>
      <c r="AH71" s="30" t="s">
        <v>341</v>
      </c>
      <c r="AI71" s="30" t="s">
        <v>341</v>
      </c>
      <c r="AJ71" s="30" t="s">
        <v>341</v>
      </c>
      <c r="AK71" s="30" t="s">
        <v>339</v>
      </c>
      <c r="AL71" s="30" t="s">
        <v>341</v>
      </c>
      <c r="AM71" s="30" t="s">
        <v>341</v>
      </c>
      <c r="AN71" s="30" t="s">
        <v>342</v>
      </c>
      <c r="AO71" s="30" t="s">
        <v>357</v>
      </c>
      <c r="AP71" s="30" t="s">
        <v>360</v>
      </c>
      <c r="AQ71" s="30" t="s">
        <v>344</v>
      </c>
      <c r="AR71" s="30" t="s">
        <v>345</v>
      </c>
      <c r="AS71" s="19" t="str">
        <f t="shared" si="1"/>
        <v>0</v>
      </c>
    </row>
    <row r="72" spans="1:45" hidden="1">
      <c r="A72" s="30" t="s">
        <v>330</v>
      </c>
      <c r="B72" s="30" t="s">
        <v>817</v>
      </c>
      <c r="C72" s="30" t="s">
        <v>667</v>
      </c>
      <c r="D72" s="30" t="s">
        <v>362</v>
      </c>
      <c r="E72" s="30" t="s">
        <v>334</v>
      </c>
      <c r="F72" s="30" t="s">
        <v>335</v>
      </c>
      <c r="G72" s="30" t="s">
        <v>644</v>
      </c>
      <c r="H72" s="30" t="s">
        <v>363</v>
      </c>
      <c r="I72" s="30" t="s">
        <v>363</v>
      </c>
      <c r="J72" s="31">
        <v>163500000</v>
      </c>
      <c r="K72" s="31">
        <v>163500000</v>
      </c>
      <c r="L72" s="31">
        <v>160734928</v>
      </c>
      <c r="M72" s="31">
        <v>0</v>
      </c>
      <c r="N72" s="31">
        <v>0</v>
      </c>
      <c r="O72" s="31">
        <v>0</v>
      </c>
      <c r="P72" s="31">
        <v>3728341.91</v>
      </c>
      <c r="Q72" s="31">
        <v>3728341.91</v>
      </c>
      <c r="R72" s="31">
        <v>185510.51</v>
      </c>
      <c r="S72" s="31">
        <v>3728341.91</v>
      </c>
      <c r="T72" s="31">
        <v>3728341.91</v>
      </c>
      <c r="U72" s="31">
        <v>157006586.09</v>
      </c>
      <c r="V72" s="31">
        <v>159771658.09</v>
      </c>
      <c r="W72" s="31">
        <v>159771658.09</v>
      </c>
      <c r="X72" s="31">
        <v>159771658.09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0" t="s">
        <v>338</v>
      </c>
      <c r="AE72" s="30" t="s">
        <v>339</v>
      </c>
      <c r="AF72" s="30" t="s">
        <v>355</v>
      </c>
      <c r="AG72" s="30" t="s">
        <v>364</v>
      </c>
      <c r="AH72" s="30" t="s">
        <v>341</v>
      </c>
      <c r="AI72" s="30" t="s">
        <v>341</v>
      </c>
      <c r="AJ72" s="30" t="s">
        <v>341</v>
      </c>
      <c r="AK72" s="30" t="s">
        <v>339</v>
      </c>
      <c r="AL72" s="30" t="s">
        <v>341</v>
      </c>
      <c r="AM72" s="30" t="s">
        <v>341</v>
      </c>
      <c r="AN72" s="30" t="s">
        <v>342</v>
      </c>
      <c r="AO72" s="30" t="s">
        <v>357</v>
      </c>
      <c r="AP72" s="30" t="s">
        <v>363</v>
      </c>
      <c r="AQ72" s="30" t="s">
        <v>344</v>
      </c>
      <c r="AR72" s="30" t="s">
        <v>345</v>
      </c>
      <c r="AS72" s="19" t="str">
        <f t="shared" si="1"/>
        <v>0</v>
      </c>
    </row>
    <row r="73" spans="1:45" hidden="1">
      <c r="A73" s="30" t="s">
        <v>330</v>
      </c>
      <c r="B73" s="30" t="s">
        <v>817</v>
      </c>
      <c r="C73" s="30" t="s">
        <v>667</v>
      </c>
      <c r="D73" s="30" t="s">
        <v>365</v>
      </c>
      <c r="E73" s="30" t="s">
        <v>334</v>
      </c>
      <c r="F73" s="30" t="s">
        <v>335</v>
      </c>
      <c r="G73" s="30" t="s">
        <v>644</v>
      </c>
      <c r="H73" s="30" t="s">
        <v>366</v>
      </c>
      <c r="I73" s="30" t="s">
        <v>366</v>
      </c>
      <c r="J73" s="31">
        <v>128000000</v>
      </c>
      <c r="K73" s="31">
        <v>128000000</v>
      </c>
      <c r="L73" s="31">
        <v>128000000</v>
      </c>
      <c r="M73" s="31">
        <v>0</v>
      </c>
      <c r="N73" s="31">
        <v>1500000</v>
      </c>
      <c r="O73" s="31">
        <v>0</v>
      </c>
      <c r="P73" s="31">
        <v>126119477.40000001</v>
      </c>
      <c r="Q73" s="31">
        <v>126119477.40000001</v>
      </c>
      <c r="R73" s="31">
        <v>172271.06</v>
      </c>
      <c r="S73" s="31">
        <v>127619477.40000001</v>
      </c>
      <c r="T73" s="31">
        <v>127619477.40000001</v>
      </c>
      <c r="U73" s="31">
        <v>380522.6</v>
      </c>
      <c r="V73" s="31">
        <v>380522.6</v>
      </c>
      <c r="W73" s="31">
        <v>380522.6</v>
      </c>
      <c r="X73" s="31">
        <v>380522.6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0" t="s">
        <v>338</v>
      </c>
      <c r="AE73" s="30" t="s">
        <v>339</v>
      </c>
      <c r="AF73" s="30" t="s">
        <v>355</v>
      </c>
      <c r="AG73" s="30" t="s">
        <v>367</v>
      </c>
      <c r="AH73" s="30" t="s">
        <v>341</v>
      </c>
      <c r="AI73" s="30" t="s">
        <v>341</v>
      </c>
      <c r="AJ73" s="30" t="s">
        <v>341</v>
      </c>
      <c r="AK73" s="30" t="s">
        <v>339</v>
      </c>
      <c r="AL73" s="30" t="s">
        <v>341</v>
      </c>
      <c r="AM73" s="30" t="s">
        <v>341</v>
      </c>
      <c r="AN73" s="30" t="s">
        <v>342</v>
      </c>
      <c r="AO73" s="30" t="s">
        <v>357</v>
      </c>
      <c r="AP73" s="30" t="s">
        <v>366</v>
      </c>
      <c r="AQ73" s="30" t="s">
        <v>344</v>
      </c>
      <c r="AR73" s="30" t="s">
        <v>345</v>
      </c>
      <c r="AS73" s="19" t="str">
        <f t="shared" si="1"/>
        <v>0</v>
      </c>
    </row>
    <row r="74" spans="1:45" hidden="1">
      <c r="A74" s="30" t="s">
        <v>330</v>
      </c>
      <c r="B74" s="30" t="s">
        <v>817</v>
      </c>
      <c r="C74" s="30" t="s">
        <v>667</v>
      </c>
      <c r="D74" s="30" t="s">
        <v>368</v>
      </c>
      <c r="E74" s="30" t="s">
        <v>334</v>
      </c>
      <c r="F74" s="30" t="s">
        <v>335</v>
      </c>
      <c r="G74" s="30" t="s">
        <v>644</v>
      </c>
      <c r="H74" s="30" t="s">
        <v>369</v>
      </c>
      <c r="I74" s="30" t="s">
        <v>370</v>
      </c>
      <c r="J74" s="31">
        <v>361231134</v>
      </c>
      <c r="K74" s="31">
        <v>361231134</v>
      </c>
      <c r="L74" s="31">
        <v>357889674</v>
      </c>
      <c r="M74" s="31">
        <v>0</v>
      </c>
      <c r="N74" s="31">
        <v>0</v>
      </c>
      <c r="O74" s="31">
        <v>0</v>
      </c>
      <c r="P74" s="31">
        <v>158203832.34</v>
      </c>
      <c r="Q74" s="31">
        <v>158203832.34</v>
      </c>
      <c r="R74" s="31">
        <v>26165101.510000002</v>
      </c>
      <c r="S74" s="31">
        <v>158203832.34</v>
      </c>
      <c r="T74" s="31">
        <v>158203832.34</v>
      </c>
      <c r="U74" s="31">
        <v>199685841.66</v>
      </c>
      <c r="V74" s="31">
        <v>203027301.66</v>
      </c>
      <c r="W74" s="31">
        <v>203027301.66</v>
      </c>
      <c r="X74" s="31">
        <v>203027301.66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0" t="s">
        <v>338</v>
      </c>
      <c r="AE74" s="30" t="s">
        <v>339</v>
      </c>
      <c r="AF74" s="30" t="s">
        <v>355</v>
      </c>
      <c r="AG74" s="30" t="s">
        <v>371</v>
      </c>
      <c r="AH74" s="30" t="s">
        <v>341</v>
      </c>
      <c r="AI74" s="30" t="s">
        <v>341</v>
      </c>
      <c r="AJ74" s="30" t="s">
        <v>341</v>
      </c>
      <c r="AK74" s="30" t="s">
        <v>339</v>
      </c>
      <c r="AL74" s="30" t="s">
        <v>341</v>
      </c>
      <c r="AM74" s="30" t="s">
        <v>341</v>
      </c>
      <c r="AN74" s="30" t="s">
        <v>342</v>
      </c>
      <c r="AO74" s="30" t="s">
        <v>357</v>
      </c>
      <c r="AP74" s="30" t="s">
        <v>370</v>
      </c>
      <c r="AQ74" s="30" t="s">
        <v>344</v>
      </c>
      <c r="AR74" s="30" t="s">
        <v>345</v>
      </c>
      <c r="AS74" s="19" t="str">
        <f t="shared" si="1"/>
        <v>0</v>
      </c>
    </row>
    <row r="75" spans="1:45" hidden="1">
      <c r="A75" s="30" t="s">
        <v>330</v>
      </c>
      <c r="B75" s="30" t="s">
        <v>817</v>
      </c>
      <c r="C75" s="30" t="s">
        <v>667</v>
      </c>
      <c r="D75" s="30" t="s">
        <v>672</v>
      </c>
      <c r="E75" s="30" t="s">
        <v>334</v>
      </c>
      <c r="F75" s="30" t="s">
        <v>373</v>
      </c>
      <c r="G75" s="30" t="s">
        <v>644</v>
      </c>
      <c r="H75" s="30" t="s">
        <v>374</v>
      </c>
      <c r="I75" s="30" t="s">
        <v>375</v>
      </c>
      <c r="J75" s="31">
        <v>181283791</v>
      </c>
      <c r="K75" s="31">
        <v>181283791</v>
      </c>
      <c r="L75" s="31">
        <v>178213333</v>
      </c>
      <c r="M75" s="31">
        <v>0</v>
      </c>
      <c r="N75" s="31">
        <v>92612823</v>
      </c>
      <c r="O75" s="31">
        <v>0</v>
      </c>
      <c r="P75" s="31">
        <v>77005059</v>
      </c>
      <c r="Q75" s="31">
        <v>77005059</v>
      </c>
      <c r="R75" s="31">
        <v>10880210</v>
      </c>
      <c r="S75" s="31">
        <v>169617882</v>
      </c>
      <c r="T75" s="31">
        <v>169617882</v>
      </c>
      <c r="U75" s="31">
        <v>8595451</v>
      </c>
      <c r="V75" s="31">
        <v>11665909</v>
      </c>
      <c r="W75" s="31">
        <v>11665909</v>
      </c>
      <c r="X75" s="31">
        <v>11665909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0" t="s">
        <v>338</v>
      </c>
      <c r="AE75" s="30" t="s">
        <v>339</v>
      </c>
      <c r="AF75" s="30" t="s">
        <v>376</v>
      </c>
      <c r="AG75" s="30" t="s">
        <v>377</v>
      </c>
      <c r="AH75" s="30" t="s">
        <v>378</v>
      </c>
      <c r="AI75" s="30" t="s">
        <v>341</v>
      </c>
      <c r="AJ75" s="30" t="s">
        <v>341</v>
      </c>
      <c r="AK75" s="30" t="s">
        <v>339</v>
      </c>
      <c r="AL75" s="30" t="s">
        <v>379</v>
      </c>
      <c r="AM75" s="30" t="s">
        <v>380</v>
      </c>
      <c r="AN75" s="30" t="s">
        <v>342</v>
      </c>
      <c r="AO75" s="30" t="s">
        <v>381</v>
      </c>
      <c r="AP75" s="30" t="s">
        <v>382</v>
      </c>
      <c r="AQ75" s="30" t="s">
        <v>344</v>
      </c>
      <c r="AR75" s="30" t="s">
        <v>345</v>
      </c>
      <c r="AS75" s="19" t="str">
        <f t="shared" si="1"/>
        <v>0</v>
      </c>
    </row>
    <row r="76" spans="1:45" hidden="1">
      <c r="A76" s="30" t="s">
        <v>330</v>
      </c>
      <c r="B76" s="30" t="s">
        <v>817</v>
      </c>
      <c r="C76" s="30" t="s">
        <v>667</v>
      </c>
      <c r="D76" s="30" t="s">
        <v>673</v>
      </c>
      <c r="E76" s="30" t="s">
        <v>334</v>
      </c>
      <c r="F76" s="30" t="s">
        <v>373</v>
      </c>
      <c r="G76" s="30" t="s">
        <v>644</v>
      </c>
      <c r="H76" s="30" t="s">
        <v>384</v>
      </c>
      <c r="I76" s="30" t="s">
        <v>385</v>
      </c>
      <c r="J76" s="31">
        <v>9799124</v>
      </c>
      <c r="K76" s="31">
        <v>9799124</v>
      </c>
      <c r="L76" s="31">
        <v>9633154</v>
      </c>
      <c r="M76" s="31">
        <v>0</v>
      </c>
      <c r="N76" s="31">
        <v>3187278</v>
      </c>
      <c r="O76" s="31">
        <v>0</v>
      </c>
      <c r="P76" s="31">
        <v>4162065</v>
      </c>
      <c r="Q76" s="31">
        <v>4162065</v>
      </c>
      <c r="R76" s="31">
        <v>588117</v>
      </c>
      <c r="S76" s="31">
        <v>7349343</v>
      </c>
      <c r="T76" s="31">
        <v>7349343</v>
      </c>
      <c r="U76" s="31">
        <v>2283811</v>
      </c>
      <c r="V76" s="31">
        <v>2449781</v>
      </c>
      <c r="W76" s="31">
        <v>2449781</v>
      </c>
      <c r="X76" s="31">
        <v>2449781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0" t="s">
        <v>338</v>
      </c>
      <c r="AE76" s="30" t="s">
        <v>339</v>
      </c>
      <c r="AF76" s="30" t="s">
        <v>376</v>
      </c>
      <c r="AG76" s="30" t="s">
        <v>386</v>
      </c>
      <c r="AH76" s="30" t="s">
        <v>378</v>
      </c>
      <c r="AI76" s="30" t="s">
        <v>341</v>
      </c>
      <c r="AJ76" s="30" t="s">
        <v>341</v>
      </c>
      <c r="AK76" s="30" t="s">
        <v>339</v>
      </c>
      <c r="AL76" s="30" t="s">
        <v>387</v>
      </c>
      <c r="AM76" s="30" t="s">
        <v>388</v>
      </c>
      <c r="AN76" s="30" t="s">
        <v>342</v>
      </c>
      <c r="AO76" s="30" t="s">
        <v>381</v>
      </c>
      <c r="AP76" s="30" t="s">
        <v>389</v>
      </c>
      <c r="AQ76" s="30" t="s">
        <v>344</v>
      </c>
      <c r="AR76" s="30" t="s">
        <v>345</v>
      </c>
      <c r="AS76" s="19" t="str">
        <f t="shared" si="1"/>
        <v>0</v>
      </c>
    </row>
    <row r="77" spans="1:45" hidden="1">
      <c r="A77" s="30" t="s">
        <v>330</v>
      </c>
      <c r="B77" s="30" t="s">
        <v>817</v>
      </c>
      <c r="C77" s="30" t="s">
        <v>667</v>
      </c>
      <c r="D77" s="30" t="s">
        <v>674</v>
      </c>
      <c r="E77" s="30" t="s">
        <v>334</v>
      </c>
      <c r="F77" s="30" t="s">
        <v>373</v>
      </c>
      <c r="G77" s="30" t="s">
        <v>644</v>
      </c>
      <c r="H77" s="30" t="s">
        <v>391</v>
      </c>
      <c r="I77" s="30" t="s">
        <v>392</v>
      </c>
      <c r="J77" s="31">
        <v>106222502</v>
      </c>
      <c r="K77" s="31">
        <v>106222502</v>
      </c>
      <c r="L77" s="31">
        <v>104423380</v>
      </c>
      <c r="M77" s="31">
        <v>0</v>
      </c>
      <c r="N77" s="31">
        <v>34548367.75</v>
      </c>
      <c r="O77" s="31">
        <v>0</v>
      </c>
      <c r="P77" s="31">
        <v>45118511</v>
      </c>
      <c r="Q77" s="31">
        <v>45118511</v>
      </c>
      <c r="R77" s="31">
        <v>6375215</v>
      </c>
      <c r="S77" s="31">
        <v>79666878.75</v>
      </c>
      <c r="T77" s="31">
        <v>79666878.75</v>
      </c>
      <c r="U77" s="31">
        <v>24756501.25</v>
      </c>
      <c r="V77" s="31">
        <v>26555623.25</v>
      </c>
      <c r="W77" s="31">
        <v>26555623.25</v>
      </c>
      <c r="X77" s="31">
        <v>26555623.25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0" t="s">
        <v>338</v>
      </c>
      <c r="AE77" s="30" t="s">
        <v>339</v>
      </c>
      <c r="AF77" s="30" t="s">
        <v>393</v>
      </c>
      <c r="AG77" s="30" t="s">
        <v>394</v>
      </c>
      <c r="AH77" s="30" t="s">
        <v>378</v>
      </c>
      <c r="AI77" s="30" t="s">
        <v>341</v>
      </c>
      <c r="AJ77" s="30" t="s">
        <v>341</v>
      </c>
      <c r="AK77" s="30" t="s">
        <v>339</v>
      </c>
      <c r="AL77" s="30" t="s">
        <v>395</v>
      </c>
      <c r="AM77" s="30" t="s">
        <v>396</v>
      </c>
      <c r="AN77" s="30" t="s">
        <v>342</v>
      </c>
      <c r="AO77" s="30" t="s">
        <v>397</v>
      </c>
      <c r="AP77" s="30" t="s">
        <v>398</v>
      </c>
      <c r="AQ77" s="30" t="s">
        <v>344</v>
      </c>
      <c r="AR77" s="30" t="s">
        <v>345</v>
      </c>
      <c r="AS77" s="19" t="str">
        <f t="shared" si="1"/>
        <v>0</v>
      </c>
    </row>
    <row r="78" spans="1:45" hidden="1">
      <c r="A78" s="30" t="s">
        <v>330</v>
      </c>
      <c r="B78" s="30" t="s">
        <v>817</v>
      </c>
      <c r="C78" s="30" t="s">
        <v>667</v>
      </c>
      <c r="D78" s="30" t="s">
        <v>675</v>
      </c>
      <c r="E78" s="30" t="s">
        <v>334</v>
      </c>
      <c r="F78" s="30" t="s">
        <v>373</v>
      </c>
      <c r="G78" s="30" t="s">
        <v>644</v>
      </c>
      <c r="H78" s="30" t="s">
        <v>400</v>
      </c>
      <c r="I78" s="30" t="s">
        <v>401</v>
      </c>
      <c r="J78" s="31">
        <v>58794743</v>
      </c>
      <c r="K78" s="31">
        <v>58794743</v>
      </c>
      <c r="L78" s="31">
        <v>57798919</v>
      </c>
      <c r="M78" s="31">
        <v>0</v>
      </c>
      <c r="N78" s="31">
        <v>19123536.25</v>
      </c>
      <c r="O78" s="31">
        <v>0</v>
      </c>
      <c r="P78" s="31">
        <v>24972521</v>
      </c>
      <c r="Q78" s="31">
        <v>24972521</v>
      </c>
      <c r="R78" s="31">
        <v>3528723</v>
      </c>
      <c r="S78" s="31">
        <v>44096057.25</v>
      </c>
      <c r="T78" s="31">
        <v>44096057.25</v>
      </c>
      <c r="U78" s="31">
        <v>13702861.75</v>
      </c>
      <c r="V78" s="31">
        <v>14698685.75</v>
      </c>
      <c r="W78" s="31">
        <v>14698685.75</v>
      </c>
      <c r="X78" s="31">
        <v>14698685.75</v>
      </c>
      <c r="Y78" s="31">
        <v>0</v>
      </c>
      <c r="Z78" s="31">
        <v>0</v>
      </c>
      <c r="AA78" s="31">
        <v>0</v>
      </c>
      <c r="AB78" s="32">
        <v>0</v>
      </c>
      <c r="AC78" s="31">
        <v>0</v>
      </c>
      <c r="AD78" s="30" t="s">
        <v>338</v>
      </c>
      <c r="AE78" s="30" t="s">
        <v>339</v>
      </c>
      <c r="AF78" s="30" t="s">
        <v>393</v>
      </c>
      <c r="AG78" s="30" t="s">
        <v>402</v>
      </c>
      <c r="AH78" s="30" t="s">
        <v>378</v>
      </c>
      <c r="AI78" s="30" t="s">
        <v>341</v>
      </c>
      <c r="AJ78" s="30" t="s">
        <v>341</v>
      </c>
      <c r="AK78" s="30" t="s">
        <v>339</v>
      </c>
      <c r="AL78" s="30" t="s">
        <v>403</v>
      </c>
      <c r="AM78" s="30" t="s">
        <v>404</v>
      </c>
      <c r="AN78" s="30" t="s">
        <v>342</v>
      </c>
      <c r="AO78" s="30" t="s">
        <v>397</v>
      </c>
      <c r="AP78" s="30" t="s">
        <v>405</v>
      </c>
      <c r="AQ78" s="30" t="s">
        <v>344</v>
      </c>
      <c r="AR78" s="30" t="s">
        <v>345</v>
      </c>
      <c r="AS78" s="19" t="str">
        <f t="shared" si="1"/>
        <v>0</v>
      </c>
    </row>
    <row r="79" spans="1:45" hidden="1">
      <c r="A79" s="30" t="s">
        <v>330</v>
      </c>
      <c r="B79" s="30" t="s">
        <v>817</v>
      </c>
      <c r="C79" s="30" t="s">
        <v>667</v>
      </c>
      <c r="D79" s="30" t="s">
        <v>676</v>
      </c>
      <c r="E79" s="30" t="s">
        <v>334</v>
      </c>
      <c r="F79" s="30" t="s">
        <v>373</v>
      </c>
      <c r="G79" s="30" t="s">
        <v>644</v>
      </c>
      <c r="H79" s="30" t="s">
        <v>407</v>
      </c>
      <c r="I79" s="30" t="s">
        <v>408</v>
      </c>
      <c r="J79" s="31">
        <v>29397371</v>
      </c>
      <c r="K79" s="31">
        <v>29397371</v>
      </c>
      <c r="L79" s="31">
        <v>28899459</v>
      </c>
      <c r="M79" s="31">
        <v>0</v>
      </c>
      <c r="N79" s="31">
        <v>9561767.25</v>
      </c>
      <c r="O79" s="31">
        <v>0</v>
      </c>
      <c r="P79" s="31">
        <v>12486261</v>
      </c>
      <c r="Q79" s="31">
        <v>12486261</v>
      </c>
      <c r="R79" s="31">
        <v>1764362</v>
      </c>
      <c r="S79" s="31">
        <v>22048028.25</v>
      </c>
      <c r="T79" s="31">
        <v>22048028.25</v>
      </c>
      <c r="U79" s="31">
        <v>6851430.75</v>
      </c>
      <c r="V79" s="31">
        <v>7349342.75</v>
      </c>
      <c r="W79" s="31">
        <v>7349342.75</v>
      </c>
      <c r="X79" s="31">
        <v>7349342.75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0" t="s">
        <v>338</v>
      </c>
      <c r="AE79" s="30" t="s">
        <v>339</v>
      </c>
      <c r="AF79" s="30" t="s">
        <v>393</v>
      </c>
      <c r="AG79" s="30" t="s">
        <v>409</v>
      </c>
      <c r="AH79" s="30" t="s">
        <v>378</v>
      </c>
      <c r="AI79" s="30" t="s">
        <v>341</v>
      </c>
      <c r="AJ79" s="30" t="s">
        <v>341</v>
      </c>
      <c r="AK79" s="30" t="s">
        <v>339</v>
      </c>
      <c r="AL79" s="30" t="s">
        <v>410</v>
      </c>
      <c r="AM79" s="30" t="s">
        <v>411</v>
      </c>
      <c r="AN79" s="30" t="s">
        <v>342</v>
      </c>
      <c r="AO79" s="30" t="s">
        <v>397</v>
      </c>
      <c r="AP79" s="30" t="s">
        <v>412</v>
      </c>
      <c r="AQ79" s="30" t="s">
        <v>344</v>
      </c>
      <c r="AR79" s="30" t="s">
        <v>345</v>
      </c>
      <c r="AS79" s="19" t="str">
        <f t="shared" si="1"/>
        <v>0</v>
      </c>
    </row>
    <row r="80" spans="1:45" hidden="1">
      <c r="A80" s="30" t="s">
        <v>330</v>
      </c>
      <c r="B80" s="30" t="s">
        <v>817</v>
      </c>
      <c r="C80" s="30" t="s">
        <v>667</v>
      </c>
      <c r="D80" s="30" t="s">
        <v>420</v>
      </c>
      <c r="E80" s="30" t="s">
        <v>334</v>
      </c>
      <c r="F80" s="30" t="s">
        <v>421</v>
      </c>
      <c r="G80" s="30" t="s">
        <v>644</v>
      </c>
      <c r="H80" s="30" t="s">
        <v>422</v>
      </c>
      <c r="I80" s="30" t="s">
        <v>423</v>
      </c>
      <c r="J80" s="31">
        <v>24509087</v>
      </c>
      <c r="K80" s="31">
        <v>24509087</v>
      </c>
      <c r="L80" s="31">
        <v>12304543.5</v>
      </c>
      <c r="M80" s="31">
        <v>0</v>
      </c>
      <c r="N80" s="31">
        <v>2019214.96</v>
      </c>
      <c r="O80" s="31">
        <v>0</v>
      </c>
      <c r="P80" s="31">
        <v>10096074.800000001</v>
      </c>
      <c r="Q80" s="31">
        <v>10096074.800000001</v>
      </c>
      <c r="R80" s="31">
        <v>2019214.96</v>
      </c>
      <c r="S80" s="31">
        <v>12115289.76</v>
      </c>
      <c r="T80" s="31">
        <v>12115289.76</v>
      </c>
      <c r="U80" s="31">
        <v>189253.74</v>
      </c>
      <c r="V80" s="31">
        <v>12393797.24</v>
      </c>
      <c r="W80" s="31">
        <v>12393797.24</v>
      </c>
      <c r="X80" s="31">
        <v>12393797.24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0" t="s">
        <v>338</v>
      </c>
      <c r="AE80" s="30" t="s">
        <v>424</v>
      </c>
      <c r="AF80" s="30" t="s">
        <v>425</v>
      </c>
      <c r="AG80" s="30" t="s">
        <v>426</v>
      </c>
      <c r="AH80" s="30" t="s">
        <v>341</v>
      </c>
      <c r="AI80" s="30" t="s">
        <v>341</v>
      </c>
      <c r="AJ80" s="30" t="s">
        <v>341</v>
      </c>
      <c r="AK80" s="30" t="s">
        <v>339</v>
      </c>
      <c r="AL80" s="30" t="s">
        <v>341</v>
      </c>
      <c r="AM80" s="30" t="s">
        <v>341</v>
      </c>
      <c r="AN80" s="30" t="s">
        <v>427</v>
      </c>
      <c r="AO80" s="30" t="s">
        <v>428</v>
      </c>
      <c r="AP80" s="30" t="s">
        <v>423</v>
      </c>
      <c r="AQ80" s="30" t="s">
        <v>344</v>
      </c>
      <c r="AR80" s="30" t="s">
        <v>345</v>
      </c>
      <c r="AS80" s="19" t="str">
        <f t="shared" si="1"/>
        <v>1</v>
      </c>
    </row>
    <row r="81" spans="1:45" hidden="1">
      <c r="A81" s="30" t="s">
        <v>330</v>
      </c>
      <c r="B81" s="30" t="s">
        <v>817</v>
      </c>
      <c r="C81" s="30" t="s">
        <v>667</v>
      </c>
      <c r="D81" s="30" t="s">
        <v>429</v>
      </c>
      <c r="E81" s="30" t="s">
        <v>334</v>
      </c>
      <c r="F81" s="30" t="s">
        <v>421</v>
      </c>
      <c r="G81" s="30" t="s">
        <v>644</v>
      </c>
      <c r="H81" s="30" t="s">
        <v>430</v>
      </c>
      <c r="I81" s="30" t="s">
        <v>431</v>
      </c>
      <c r="J81" s="31">
        <v>5000000</v>
      </c>
      <c r="K81" s="31">
        <v>5000000</v>
      </c>
      <c r="L81" s="31">
        <v>3400000</v>
      </c>
      <c r="M81" s="31">
        <v>0</v>
      </c>
      <c r="N81" s="31">
        <v>784292.57</v>
      </c>
      <c r="O81" s="31">
        <v>0</v>
      </c>
      <c r="P81" s="31">
        <v>1192912.67</v>
      </c>
      <c r="Q81" s="31">
        <v>1192912.67</v>
      </c>
      <c r="R81" s="31">
        <v>485879.22</v>
      </c>
      <c r="S81" s="31">
        <v>1977205.24</v>
      </c>
      <c r="T81" s="31">
        <v>1977205.24</v>
      </c>
      <c r="U81" s="31">
        <v>1422794.76</v>
      </c>
      <c r="V81" s="31">
        <v>3022794.76</v>
      </c>
      <c r="W81" s="31">
        <v>3022794.76</v>
      </c>
      <c r="X81" s="31">
        <v>3022794.76</v>
      </c>
      <c r="Y81" s="31">
        <v>0</v>
      </c>
      <c r="Z81" s="31">
        <v>0</v>
      </c>
      <c r="AA81" s="31">
        <v>0</v>
      </c>
      <c r="AB81" s="32">
        <v>0</v>
      </c>
      <c r="AC81" s="31">
        <v>0</v>
      </c>
      <c r="AD81" s="30" t="s">
        <v>338</v>
      </c>
      <c r="AE81" s="30" t="s">
        <v>424</v>
      </c>
      <c r="AF81" s="30" t="s">
        <v>425</v>
      </c>
      <c r="AG81" s="30" t="s">
        <v>432</v>
      </c>
      <c r="AH81" s="30" t="s">
        <v>341</v>
      </c>
      <c r="AI81" s="30" t="s">
        <v>341</v>
      </c>
      <c r="AJ81" s="30" t="s">
        <v>341</v>
      </c>
      <c r="AK81" s="30" t="s">
        <v>339</v>
      </c>
      <c r="AL81" s="30" t="s">
        <v>341</v>
      </c>
      <c r="AM81" s="30" t="s">
        <v>341</v>
      </c>
      <c r="AN81" s="30" t="s">
        <v>427</v>
      </c>
      <c r="AO81" s="30" t="s">
        <v>428</v>
      </c>
      <c r="AP81" s="30" t="s">
        <v>431</v>
      </c>
      <c r="AQ81" s="30" t="s">
        <v>344</v>
      </c>
      <c r="AR81" s="30" t="s">
        <v>345</v>
      </c>
      <c r="AS81" s="19" t="str">
        <f t="shared" si="1"/>
        <v>1</v>
      </c>
    </row>
    <row r="82" spans="1:45" hidden="1">
      <c r="A82" s="30" t="s">
        <v>330</v>
      </c>
      <c r="B82" s="30" t="s">
        <v>817</v>
      </c>
      <c r="C82" s="30" t="s">
        <v>667</v>
      </c>
      <c r="D82" s="30" t="s">
        <v>677</v>
      </c>
      <c r="E82" s="30" t="s">
        <v>334</v>
      </c>
      <c r="F82" s="30" t="s">
        <v>421</v>
      </c>
      <c r="G82" s="30" t="s">
        <v>644</v>
      </c>
      <c r="H82" s="30" t="s">
        <v>678</v>
      </c>
      <c r="I82" s="30" t="s">
        <v>679</v>
      </c>
      <c r="J82" s="31">
        <v>40000000</v>
      </c>
      <c r="K82" s="31">
        <v>40000000</v>
      </c>
      <c r="L82" s="31">
        <v>20500000</v>
      </c>
      <c r="M82" s="31">
        <v>0</v>
      </c>
      <c r="N82" s="31">
        <v>2850678.31</v>
      </c>
      <c r="O82" s="31">
        <v>0</v>
      </c>
      <c r="P82" s="31">
        <v>14252883.970000001</v>
      </c>
      <c r="Q82" s="31">
        <v>14252883.970000001</v>
      </c>
      <c r="R82" s="31">
        <v>5832350.6600000001</v>
      </c>
      <c r="S82" s="31">
        <v>17103562.280000001</v>
      </c>
      <c r="T82" s="31">
        <v>17103562.280000001</v>
      </c>
      <c r="U82" s="31">
        <v>3396437.72</v>
      </c>
      <c r="V82" s="31">
        <v>22896437.719999999</v>
      </c>
      <c r="W82" s="31">
        <v>22896437.719999999</v>
      </c>
      <c r="X82" s="31">
        <v>22896437.719999999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0" t="s">
        <v>338</v>
      </c>
      <c r="AE82" s="30" t="s">
        <v>424</v>
      </c>
      <c r="AF82" s="30" t="s">
        <v>425</v>
      </c>
      <c r="AG82" s="30" t="s">
        <v>680</v>
      </c>
      <c r="AH82" s="30" t="s">
        <v>341</v>
      </c>
      <c r="AI82" s="30" t="s">
        <v>341</v>
      </c>
      <c r="AJ82" s="30" t="s">
        <v>341</v>
      </c>
      <c r="AK82" s="30" t="s">
        <v>339</v>
      </c>
      <c r="AL82" s="30" t="s">
        <v>341</v>
      </c>
      <c r="AM82" s="30" t="s">
        <v>341</v>
      </c>
      <c r="AN82" s="30" t="s">
        <v>427</v>
      </c>
      <c r="AO82" s="30" t="s">
        <v>428</v>
      </c>
      <c r="AP82" s="30" t="s">
        <v>679</v>
      </c>
      <c r="AQ82" s="30" t="s">
        <v>344</v>
      </c>
      <c r="AR82" s="30" t="s">
        <v>345</v>
      </c>
      <c r="AS82" s="19" t="str">
        <f t="shared" si="1"/>
        <v>1</v>
      </c>
    </row>
    <row r="83" spans="1:45" hidden="1">
      <c r="A83" s="30" t="s">
        <v>330</v>
      </c>
      <c r="B83" s="30" t="s">
        <v>817</v>
      </c>
      <c r="C83" s="30" t="s">
        <v>667</v>
      </c>
      <c r="D83" s="30" t="s">
        <v>433</v>
      </c>
      <c r="E83" s="30" t="s">
        <v>334</v>
      </c>
      <c r="F83" s="30" t="s">
        <v>421</v>
      </c>
      <c r="G83" s="30" t="s">
        <v>644</v>
      </c>
      <c r="H83" s="30" t="s">
        <v>434</v>
      </c>
      <c r="I83" s="30" t="s">
        <v>435</v>
      </c>
      <c r="J83" s="31">
        <v>7440000</v>
      </c>
      <c r="K83" s="31">
        <v>7440000</v>
      </c>
      <c r="L83" s="31">
        <v>5460000</v>
      </c>
      <c r="M83" s="31">
        <v>0</v>
      </c>
      <c r="N83" s="31">
        <v>1000173</v>
      </c>
      <c r="O83" s="31">
        <v>0</v>
      </c>
      <c r="P83" s="31">
        <v>4459827</v>
      </c>
      <c r="Q83" s="31">
        <v>3793371</v>
      </c>
      <c r="R83" s="31">
        <v>614957</v>
      </c>
      <c r="S83" s="31">
        <v>5460000</v>
      </c>
      <c r="T83" s="31">
        <v>5460000</v>
      </c>
      <c r="U83" s="31">
        <v>0</v>
      </c>
      <c r="V83" s="31">
        <v>1980000</v>
      </c>
      <c r="W83" s="31">
        <v>1980000</v>
      </c>
      <c r="X83" s="31">
        <v>1980000</v>
      </c>
      <c r="Y83" s="31">
        <v>0</v>
      </c>
      <c r="Z83" s="31">
        <v>0</v>
      </c>
      <c r="AA83" s="31">
        <v>0</v>
      </c>
      <c r="AB83" s="32">
        <v>0</v>
      </c>
      <c r="AC83" s="31">
        <v>0</v>
      </c>
      <c r="AD83" s="30" t="s">
        <v>338</v>
      </c>
      <c r="AE83" s="30" t="s">
        <v>424</v>
      </c>
      <c r="AF83" s="30" t="s">
        <v>436</v>
      </c>
      <c r="AG83" s="30" t="s">
        <v>437</v>
      </c>
      <c r="AH83" s="30" t="s">
        <v>341</v>
      </c>
      <c r="AI83" s="30" t="s">
        <v>341</v>
      </c>
      <c r="AJ83" s="30" t="s">
        <v>341</v>
      </c>
      <c r="AK83" s="30" t="s">
        <v>339</v>
      </c>
      <c r="AL83" s="30" t="s">
        <v>341</v>
      </c>
      <c r="AM83" s="30" t="s">
        <v>341</v>
      </c>
      <c r="AN83" s="30" t="s">
        <v>427</v>
      </c>
      <c r="AO83" s="30" t="s">
        <v>438</v>
      </c>
      <c r="AP83" s="30" t="s">
        <v>435</v>
      </c>
      <c r="AQ83" s="30" t="s">
        <v>344</v>
      </c>
      <c r="AR83" s="30" t="s">
        <v>345</v>
      </c>
      <c r="AS83" s="19" t="str">
        <f t="shared" si="1"/>
        <v>1</v>
      </c>
    </row>
    <row r="84" spans="1:45" hidden="1">
      <c r="A84" s="30" t="s">
        <v>330</v>
      </c>
      <c r="B84" s="30" t="s">
        <v>817</v>
      </c>
      <c r="C84" s="30" t="s">
        <v>667</v>
      </c>
      <c r="D84" s="30" t="s">
        <v>439</v>
      </c>
      <c r="E84" s="30" t="s">
        <v>334</v>
      </c>
      <c r="F84" s="30" t="s">
        <v>421</v>
      </c>
      <c r="G84" s="30" t="s">
        <v>644</v>
      </c>
      <c r="H84" s="30" t="s">
        <v>440</v>
      </c>
      <c r="I84" s="30" t="s">
        <v>441</v>
      </c>
      <c r="J84" s="31">
        <v>30600000</v>
      </c>
      <c r="K84" s="31">
        <v>30600000</v>
      </c>
      <c r="L84" s="31">
        <v>17300000</v>
      </c>
      <c r="M84" s="31">
        <v>0</v>
      </c>
      <c r="N84" s="31">
        <v>2672531.6</v>
      </c>
      <c r="O84" s="31">
        <v>0</v>
      </c>
      <c r="P84" s="31">
        <v>14627296.99</v>
      </c>
      <c r="Q84" s="31">
        <v>12074612.52</v>
      </c>
      <c r="R84" s="31">
        <v>131021.79</v>
      </c>
      <c r="S84" s="31">
        <v>17299828.59</v>
      </c>
      <c r="T84" s="31">
        <v>17299828.59</v>
      </c>
      <c r="U84" s="31">
        <v>171.41</v>
      </c>
      <c r="V84" s="31">
        <v>13300171.41</v>
      </c>
      <c r="W84" s="31">
        <v>13300171.41</v>
      </c>
      <c r="X84" s="31">
        <v>13300171.41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0" t="s">
        <v>338</v>
      </c>
      <c r="AE84" s="30" t="s">
        <v>424</v>
      </c>
      <c r="AF84" s="30" t="s">
        <v>436</v>
      </c>
      <c r="AG84" s="30" t="s">
        <v>442</v>
      </c>
      <c r="AH84" s="30" t="s">
        <v>341</v>
      </c>
      <c r="AI84" s="30" t="s">
        <v>341</v>
      </c>
      <c r="AJ84" s="30" t="s">
        <v>341</v>
      </c>
      <c r="AK84" s="30" t="s">
        <v>339</v>
      </c>
      <c r="AL84" s="30" t="s">
        <v>341</v>
      </c>
      <c r="AM84" s="30" t="s">
        <v>341</v>
      </c>
      <c r="AN84" s="30" t="s">
        <v>427</v>
      </c>
      <c r="AO84" s="30" t="s">
        <v>438</v>
      </c>
      <c r="AP84" s="30" t="s">
        <v>441</v>
      </c>
      <c r="AQ84" s="30" t="s">
        <v>344</v>
      </c>
      <c r="AR84" s="30" t="s">
        <v>345</v>
      </c>
      <c r="AS84" s="19" t="str">
        <f t="shared" si="1"/>
        <v>1</v>
      </c>
    </row>
    <row r="85" spans="1:45" hidden="1">
      <c r="A85" s="30" t="s">
        <v>330</v>
      </c>
      <c r="B85" s="30" t="s">
        <v>817</v>
      </c>
      <c r="C85" s="30" t="s">
        <v>667</v>
      </c>
      <c r="D85" s="30" t="s">
        <v>446</v>
      </c>
      <c r="E85" s="30" t="s">
        <v>334</v>
      </c>
      <c r="F85" s="30" t="s">
        <v>421</v>
      </c>
      <c r="G85" s="30" t="s">
        <v>644</v>
      </c>
      <c r="H85" s="30" t="s">
        <v>447</v>
      </c>
      <c r="I85" s="30" t="s">
        <v>448</v>
      </c>
      <c r="J85" s="31">
        <v>116999806</v>
      </c>
      <c r="K85" s="31">
        <v>109949806</v>
      </c>
      <c r="L85" s="31">
        <v>58499903</v>
      </c>
      <c r="M85" s="31">
        <v>0</v>
      </c>
      <c r="N85" s="31">
        <v>9134676.0099999998</v>
      </c>
      <c r="O85" s="31">
        <v>150204.94</v>
      </c>
      <c r="P85" s="31">
        <v>34879820.359999999</v>
      </c>
      <c r="Q85" s="31">
        <v>33019384.23</v>
      </c>
      <c r="R85" s="31">
        <v>12398459.800000001</v>
      </c>
      <c r="S85" s="31">
        <v>44164701.310000002</v>
      </c>
      <c r="T85" s="31">
        <v>44164701.310000002</v>
      </c>
      <c r="U85" s="31">
        <v>14335201.689999999</v>
      </c>
      <c r="V85" s="31">
        <v>65785104.689999998</v>
      </c>
      <c r="W85" s="31">
        <v>65785104.689999998</v>
      </c>
      <c r="X85" s="31">
        <v>65785104.689999998</v>
      </c>
      <c r="Y85" s="31">
        <v>0</v>
      </c>
      <c r="Z85" s="31">
        <v>0</v>
      </c>
      <c r="AA85" s="31">
        <v>0</v>
      </c>
      <c r="AB85" s="31">
        <v>-7050000</v>
      </c>
      <c r="AC85" s="31">
        <v>0</v>
      </c>
      <c r="AD85" s="30" t="s">
        <v>338</v>
      </c>
      <c r="AE85" s="30" t="s">
        <v>424</v>
      </c>
      <c r="AF85" s="30" t="s">
        <v>436</v>
      </c>
      <c r="AG85" s="30" t="s">
        <v>449</v>
      </c>
      <c r="AH85" s="30" t="s">
        <v>341</v>
      </c>
      <c r="AI85" s="30" t="s">
        <v>341</v>
      </c>
      <c r="AJ85" s="30" t="s">
        <v>341</v>
      </c>
      <c r="AK85" s="30" t="s">
        <v>339</v>
      </c>
      <c r="AL85" s="30" t="s">
        <v>341</v>
      </c>
      <c r="AM85" s="30" t="s">
        <v>341</v>
      </c>
      <c r="AN85" s="30" t="s">
        <v>427</v>
      </c>
      <c r="AO85" s="30" t="s">
        <v>438</v>
      </c>
      <c r="AP85" s="30" t="s">
        <v>448</v>
      </c>
      <c r="AQ85" s="30" t="s">
        <v>344</v>
      </c>
      <c r="AR85" s="30" t="s">
        <v>345</v>
      </c>
      <c r="AS85" s="19" t="str">
        <f t="shared" si="1"/>
        <v>1</v>
      </c>
    </row>
    <row r="86" spans="1:45" hidden="1">
      <c r="A86" s="30" t="s">
        <v>330</v>
      </c>
      <c r="B86" s="30" t="s">
        <v>817</v>
      </c>
      <c r="C86" s="30" t="s">
        <v>667</v>
      </c>
      <c r="D86" s="30" t="s">
        <v>450</v>
      </c>
      <c r="E86" s="30" t="s">
        <v>334</v>
      </c>
      <c r="F86" s="30" t="s">
        <v>421</v>
      </c>
      <c r="G86" s="30" t="s">
        <v>644</v>
      </c>
      <c r="H86" s="30" t="s">
        <v>451</v>
      </c>
      <c r="I86" s="30" t="s">
        <v>452</v>
      </c>
      <c r="J86" s="31">
        <v>2100000</v>
      </c>
      <c r="K86" s="31">
        <v>2100000</v>
      </c>
      <c r="L86" s="31">
        <v>1182000</v>
      </c>
      <c r="M86" s="31">
        <v>0</v>
      </c>
      <c r="N86" s="31">
        <v>59492.5</v>
      </c>
      <c r="O86" s="31">
        <v>0</v>
      </c>
      <c r="P86" s="31">
        <v>1115507.5</v>
      </c>
      <c r="Q86" s="31">
        <v>1115507.5</v>
      </c>
      <c r="R86" s="31">
        <v>557753.75</v>
      </c>
      <c r="S86" s="31">
        <v>1175000</v>
      </c>
      <c r="T86" s="31">
        <v>1175000</v>
      </c>
      <c r="U86" s="31">
        <v>7000</v>
      </c>
      <c r="V86" s="31">
        <v>925000</v>
      </c>
      <c r="W86" s="31">
        <v>925000</v>
      </c>
      <c r="X86" s="31">
        <v>925000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0" t="s">
        <v>338</v>
      </c>
      <c r="AE86" s="30" t="s">
        <v>424</v>
      </c>
      <c r="AF86" s="30" t="s">
        <v>436</v>
      </c>
      <c r="AG86" s="30" t="s">
        <v>453</v>
      </c>
      <c r="AH86" s="30" t="s">
        <v>341</v>
      </c>
      <c r="AI86" s="30" t="s">
        <v>341</v>
      </c>
      <c r="AJ86" s="30" t="s">
        <v>341</v>
      </c>
      <c r="AK86" s="30" t="s">
        <v>339</v>
      </c>
      <c r="AL86" s="30" t="s">
        <v>341</v>
      </c>
      <c r="AM86" s="30" t="s">
        <v>341</v>
      </c>
      <c r="AN86" s="30" t="s">
        <v>427</v>
      </c>
      <c r="AO86" s="30" t="s">
        <v>438</v>
      </c>
      <c r="AP86" s="30" t="s">
        <v>452</v>
      </c>
      <c r="AQ86" s="30" t="s">
        <v>344</v>
      </c>
      <c r="AR86" s="30" t="s">
        <v>345</v>
      </c>
      <c r="AS86" s="19" t="str">
        <f t="shared" si="1"/>
        <v>1</v>
      </c>
    </row>
    <row r="87" spans="1:45" hidden="1">
      <c r="A87" s="30" t="s">
        <v>330</v>
      </c>
      <c r="B87" s="30" t="s">
        <v>817</v>
      </c>
      <c r="C87" s="30" t="s">
        <v>667</v>
      </c>
      <c r="D87" s="30" t="s">
        <v>454</v>
      </c>
      <c r="E87" s="30" t="s">
        <v>334</v>
      </c>
      <c r="F87" s="30" t="s">
        <v>421</v>
      </c>
      <c r="G87" s="30" t="s">
        <v>644</v>
      </c>
      <c r="H87" s="30" t="s">
        <v>455</v>
      </c>
      <c r="I87" s="30" t="s">
        <v>456</v>
      </c>
      <c r="J87" s="31">
        <v>100000</v>
      </c>
      <c r="K87" s="31">
        <v>100000</v>
      </c>
      <c r="L87" s="31">
        <v>50000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50000</v>
      </c>
      <c r="V87" s="31">
        <v>100000</v>
      </c>
      <c r="W87" s="31">
        <v>100000</v>
      </c>
      <c r="X87" s="31">
        <v>100000</v>
      </c>
      <c r="Y87" s="31">
        <v>0</v>
      </c>
      <c r="Z87" s="31">
        <v>0</v>
      </c>
      <c r="AA87" s="31">
        <v>0</v>
      </c>
      <c r="AB87" s="32">
        <v>0</v>
      </c>
      <c r="AC87" s="31">
        <v>0</v>
      </c>
      <c r="AD87" s="30" t="s">
        <v>338</v>
      </c>
      <c r="AE87" s="30" t="s">
        <v>424</v>
      </c>
      <c r="AF87" s="30" t="s">
        <v>457</v>
      </c>
      <c r="AG87" s="30" t="s">
        <v>458</v>
      </c>
      <c r="AH87" s="30" t="s">
        <v>341</v>
      </c>
      <c r="AI87" s="30" t="s">
        <v>341</v>
      </c>
      <c r="AJ87" s="30" t="s">
        <v>341</v>
      </c>
      <c r="AK87" s="30" t="s">
        <v>339</v>
      </c>
      <c r="AL87" s="30" t="s">
        <v>341</v>
      </c>
      <c r="AM87" s="30" t="s">
        <v>341</v>
      </c>
      <c r="AN87" s="30" t="s">
        <v>427</v>
      </c>
      <c r="AO87" s="30" t="s">
        <v>459</v>
      </c>
      <c r="AP87" s="30" t="s">
        <v>456</v>
      </c>
      <c r="AQ87" s="30" t="s">
        <v>344</v>
      </c>
      <c r="AR87" s="30" t="s">
        <v>345</v>
      </c>
      <c r="AS87" s="19" t="str">
        <f t="shared" si="1"/>
        <v>1</v>
      </c>
    </row>
    <row r="88" spans="1:45" hidden="1">
      <c r="A88" s="30" t="s">
        <v>330</v>
      </c>
      <c r="B88" s="30" t="s">
        <v>817</v>
      </c>
      <c r="C88" s="30" t="s">
        <v>667</v>
      </c>
      <c r="D88" s="30" t="s">
        <v>469</v>
      </c>
      <c r="E88" s="30" t="s">
        <v>334</v>
      </c>
      <c r="F88" s="30" t="s">
        <v>421</v>
      </c>
      <c r="G88" s="30" t="s">
        <v>644</v>
      </c>
      <c r="H88" s="30" t="s">
        <v>470</v>
      </c>
      <c r="I88" s="30" t="s">
        <v>471</v>
      </c>
      <c r="J88" s="31">
        <v>8700000</v>
      </c>
      <c r="K88" s="31">
        <v>8700000</v>
      </c>
      <c r="L88" s="31">
        <v>5250000</v>
      </c>
      <c r="M88" s="31">
        <v>0</v>
      </c>
      <c r="N88" s="31">
        <v>502665.59</v>
      </c>
      <c r="O88" s="31">
        <v>0</v>
      </c>
      <c r="P88" s="31">
        <v>2512996.0099999998</v>
      </c>
      <c r="Q88" s="31">
        <v>2013602.91</v>
      </c>
      <c r="R88" s="31">
        <v>554094</v>
      </c>
      <c r="S88" s="31">
        <v>3015661.6</v>
      </c>
      <c r="T88" s="31">
        <v>3015661.6</v>
      </c>
      <c r="U88" s="31">
        <v>2234338.4</v>
      </c>
      <c r="V88" s="31">
        <v>5684338.4000000004</v>
      </c>
      <c r="W88" s="31">
        <v>5684338.4000000004</v>
      </c>
      <c r="X88" s="31">
        <v>5684338.4000000004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0" t="s">
        <v>338</v>
      </c>
      <c r="AE88" s="30" t="s">
        <v>424</v>
      </c>
      <c r="AF88" s="30" t="s">
        <v>457</v>
      </c>
      <c r="AG88" s="30" t="s">
        <v>472</v>
      </c>
      <c r="AH88" s="30" t="s">
        <v>341</v>
      </c>
      <c r="AI88" s="30" t="s">
        <v>341</v>
      </c>
      <c r="AJ88" s="30" t="s">
        <v>341</v>
      </c>
      <c r="AK88" s="30" t="s">
        <v>339</v>
      </c>
      <c r="AL88" s="30" t="s">
        <v>341</v>
      </c>
      <c r="AM88" s="30" t="s">
        <v>341</v>
      </c>
      <c r="AN88" s="30" t="s">
        <v>427</v>
      </c>
      <c r="AO88" s="30" t="s">
        <v>459</v>
      </c>
      <c r="AP88" s="30" t="s">
        <v>471</v>
      </c>
      <c r="AQ88" s="30" t="s">
        <v>344</v>
      </c>
      <c r="AR88" s="30" t="s">
        <v>345</v>
      </c>
      <c r="AS88" s="19" t="str">
        <f t="shared" si="1"/>
        <v>1</v>
      </c>
    </row>
    <row r="89" spans="1:45" hidden="1">
      <c r="A89" s="30" t="s">
        <v>330</v>
      </c>
      <c r="B89" s="30" t="s">
        <v>817</v>
      </c>
      <c r="C89" s="30" t="s">
        <v>667</v>
      </c>
      <c r="D89" s="30" t="s">
        <v>473</v>
      </c>
      <c r="E89" s="30" t="s">
        <v>334</v>
      </c>
      <c r="F89" s="30" t="s">
        <v>421</v>
      </c>
      <c r="G89" s="30" t="s">
        <v>644</v>
      </c>
      <c r="H89" s="30" t="s">
        <v>474</v>
      </c>
      <c r="I89" s="30" t="s">
        <v>474</v>
      </c>
      <c r="J89" s="31">
        <v>350000</v>
      </c>
      <c r="K89" s="31">
        <v>350000</v>
      </c>
      <c r="L89" s="31">
        <v>350000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350000</v>
      </c>
      <c r="V89" s="31">
        <v>350000</v>
      </c>
      <c r="W89" s="31">
        <v>350000</v>
      </c>
      <c r="X89" s="31">
        <v>350000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0" t="s">
        <v>338</v>
      </c>
      <c r="AE89" s="30" t="s">
        <v>424</v>
      </c>
      <c r="AF89" s="30" t="s">
        <v>475</v>
      </c>
      <c r="AG89" s="30" t="s">
        <v>476</v>
      </c>
      <c r="AH89" s="30" t="s">
        <v>341</v>
      </c>
      <c r="AI89" s="30" t="s">
        <v>341</v>
      </c>
      <c r="AJ89" s="30" t="s">
        <v>341</v>
      </c>
      <c r="AK89" s="30" t="s">
        <v>339</v>
      </c>
      <c r="AL89" s="30" t="s">
        <v>341</v>
      </c>
      <c r="AM89" s="30" t="s">
        <v>341</v>
      </c>
      <c r="AN89" s="30" t="s">
        <v>427</v>
      </c>
      <c r="AO89" s="30" t="s">
        <v>477</v>
      </c>
      <c r="AP89" s="30" t="s">
        <v>474</v>
      </c>
      <c r="AQ89" s="30" t="s">
        <v>344</v>
      </c>
      <c r="AR89" s="30" t="s">
        <v>345</v>
      </c>
      <c r="AS89" s="19" t="str">
        <f t="shared" si="1"/>
        <v>1</v>
      </c>
    </row>
    <row r="90" spans="1:45" hidden="1">
      <c r="A90" s="30" t="s">
        <v>330</v>
      </c>
      <c r="B90" s="30" t="s">
        <v>817</v>
      </c>
      <c r="C90" s="30" t="s">
        <v>667</v>
      </c>
      <c r="D90" s="30" t="s">
        <v>478</v>
      </c>
      <c r="E90" s="30" t="s">
        <v>334</v>
      </c>
      <c r="F90" s="30" t="s">
        <v>421</v>
      </c>
      <c r="G90" s="30" t="s">
        <v>644</v>
      </c>
      <c r="H90" s="30" t="s">
        <v>479</v>
      </c>
      <c r="I90" s="30" t="s">
        <v>480</v>
      </c>
      <c r="J90" s="31">
        <v>800000</v>
      </c>
      <c r="K90" s="31">
        <v>800000</v>
      </c>
      <c r="L90" s="31">
        <v>800000</v>
      </c>
      <c r="M90" s="31">
        <v>0</v>
      </c>
      <c r="N90" s="31">
        <v>61180.63</v>
      </c>
      <c r="O90" s="31">
        <v>0</v>
      </c>
      <c r="P90" s="31">
        <v>257469.37</v>
      </c>
      <c r="Q90" s="31">
        <v>257469.37</v>
      </c>
      <c r="R90" s="31">
        <v>36349.839999999997</v>
      </c>
      <c r="S90" s="31">
        <v>318650</v>
      </c>
      <c r="T90" s="31">
        <v>318650</v>
      </c>
      <c r="U90" s="31">
        <v>481350</v>
      </c>
      <c r="V90" s="31">
        <v>481350</v>
      </c>
      <c r="W90" s="31">
        <v>481350</v>
      </c>
      <c r="X90" s="31">
        <v>481350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0" t="s">
        <v>338</v>
      </c>
      <c r="AE90" s="30" t="s">
        <v>424</v>
      </c>
      <c r="AF90" s="30" t="s">
        <v>475</v>
      </c>
      <c r="AG90" s="30" t="s">
        <v>481</v>
      </c>
      <c r="AH90" s="30" t="s">
        <v>341</v>
      </c>
      <c r="AI90" s="30" t="s">
        <v>341</v>
      </c>
      <c r="AJ90" s="30" t="s">
        <v>341</v>
      </c>
      <c r="AK90" s="30" t="s">
        <v>339</v>
      </c>
      <c r="AL90" s="30" t="s">
        <v>341</v>
      </c>
      <c r="AM90" s="30" t="s">
        <v>341</v>
      </c>
      <c r="AN90" s="30" t="s">
        <v>427</v>
      </c>
      <c r="AO90" s="30" t="s">
        <v>477</v>
      </c>
      <c r="AP90" s="30" t="s">
        <v>480</v>
      </c>
      <c r="AQ90" s="30" t="s">
        <v>344</v>
      </c>
      <c r="AR90" s="30" t="s">
        <v>345</v>
      </c>
      <c r="AS90" s="19" t="str">
        <f t="shared" si="1"/>
        <v>1</v>
      </c>
    </row>
    <row r="91" spans="1:45" hidden="1">
      <c r="A91" s="30" t="s">
        <v>330</v>
      </c>
      <c r="B91" s="30" t="s">
        <v>817</v>
      </c>
      <c r="C91" s="30" t="s">
        <v>667</v>
      </c>
      <c r="D91" s="30" t="s">
        <v>482</v>
      </c>
      <c r="E91" s="30" t="s">
        <v>334</v>
      </c>
      <c r="F91" s="30" t="s">
        <v>421</v>
      </c>
      <c r="G91" s="30" t="s">
        <v>644</v>
      </c>
      <c r="H91" s="30" t="s">
        <v>483</v>
      </c>
      <c r="I91" s="30" t="s">
        <v>484</v>
      </c>
      <c r="J91" s="31">
        <v>100000</v>
      </c>
      <c r="K91" s="31">
        <v>100000</v>
      </c>
      <c r="L91" s="31">
        <v>100000</v>
      </c>
      <c r="M91" s="31">
        <v>0</v>
      </c>
      <c r="N91" s="31">
        <v>75000</v>
      </c>
      <c r="O91" s="31">
        <v>0</v>
      </c>
      <c r="P91" s="31">
        <v>24867</v>
      </c>
      <c r="Q91" s="31">
        <v>24867</v>
      </c>
      <c r="R91" s="31">
        <v>0</v>
      </c>
      <c r="S91" s="31">
        <v>99867</v>
      </c>
      <c r="T91" s="31">
        <v>99867</v>
      </c>
      <c r="U91" s="31">
        <v>133</v>
      </c>
      <c r="V91" s="31">
        <v>133</v>
      </c>
      <c r="W91" s="31">
        <v>133</v>
      </c>
      <c r="X91" s="31">
        <v>133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0" t="s">
        <v>338</v>
      </c>
      <c r="AE91" s="30" t="s">
        <v>424</v>
      </c>
      <c r="AF91" s="30" t="s">
        <v>485</v>
      </c>
      <c r="AG91" s="30" t="s">
        <v>486</v>
      </c>
      <c r="AH91" s="30" t="s">
        <v>341</v>
      </c>
      <c r="AI91" s="30" t="s">
        <v>341</v>
      </c>
      <c r="AJ91" s="30" t="s">
        <v>341</v>
      </c>
      <c r="AK91" s="30" t="s">
        <v>339</v>
      </c>
      <c r="AL91" s="30" t="s">
        <v>341</v>
      </c>
      <c r="AM91" s="30" t="s">
        <v>341</v>
      </c>
      <c r="AN91" s="30" t="s">
        <v>427</v>
      </c>
      <c r="AO91" s="30" t="s">
        <v>487</v>
      </c>
      <c r="AP91" s="30" t="s">
        <v>484</v>
      </c>
      <c r="AQ91" s="30" t="s">
        <v>344</v>
      </c>
      <c r="AR91" s="30" t="s">
        <v>345</v>
      </c>
      <c r="AS91" s="19" t="str">
        <f t="shared" si="1"/>
        <v>1</v>
      </c>
    </row>
    <row r="92" spans="1:45" hidden="1">
      <c r="A92" s="30" t="s">
        <v>330</v>
      </c>
      <c r="B92" s="30" t="s">
        <v>817</v>
      </c>
      <c r="C92" s="30" t="s">
        <v>667</v>
      </c>
      <c r="D92" s="30" t="s">
        <v>488</v>
      </c>
      <c r="E92" s="30" t="s">
        <v>334</v>
      </c>
      <c r="F92" s="30" t="s">
        <v>421</v>
      </c>
      <c r="G92" s="30" t="s">
        <v>644</v>
      </c>
      <c r="H92" s="30" t="s">
        <v>489</v>
      </c>
      <c r="I92" s="30" t="s">
        <v>490</v>
      </c>
      <c r="J92" s="31">
        <v>41000000</v>
      </c>
      <c r="K92" s="31">
        <v>41000000</v>
      </c>
      <c r="L92" s="31">
        <v>20500000</v>
      </c>
      <c r="M92" s="31">
        <v>0</v>
      </c>
      <c r="N92" s="31">
        <v>5845929.3899999997</v>
      </c>
      <c r="O92" s="31">
        <v>0</v>
      </c>
      <c r="P92" s="31">
        <v>13542991.609999999</v>
      </c>
      <c r="Q92" s="31">
        <v>13542991.609999999</v>
      </c>
      <c r="R92" s="31">
        <v>3316714.12</v>
      </c>
      <c r="S92" s="31">
        <v>19388921</v>
      </c>
      <c r="T92" s="31">
        <v>19388921</v>
      </c>
      <c r="U92" s="31">
        <v>1111079</v>
      </c>
      <c r="V92" s="31">
        <v>21611079</v>
      </c>
      <c r="W92" s="31">
        <v>21611079</v>
      </c>
      <c r="X92" s="31">
        <v>21611079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0" t="s">
        <v>338</v>
      </c>
      <c r="AE92" s="30" t="s">
        <v>424</v>
      </c>
      <c r="AF92" s="30" t="s">
        <v>485</v>
      </c>
      <c r="AG92" s="30" t="s">
        <v>491</v>
      </c>
      <c r="AH92" s="30" t="s">
        <v>341</v>
      </c>
      <c r="AI92" s="30" t="s">
        <v>341</v>
      </c>
      <c r="AJ92" s="30" t="s">
        <v>341</v>
      </c>
      <c r="AK92" s="30" t="s">
        <v>339</v>
      </c>
      <c r="AL92" s="30" t="s">
        <v>341</v>
      </c>
      <c r="AM92" s="30" t="s">
        <v>341</v>
      </c>
      <c r="AN92" s="30" t="s">
        <v>427</v>
      </c>
      <c r="AO92" s="30" t="s">
        <v>487</v>
      </c>
      <c r="AP92" s="30" t="s">
        <v>490</v>
      </c>
      <c r="AQ92" s="30" t="s">
        <v>344</v>
      </c>
      <c r="AR92" s="30" t="s">
        <v>345</v>
      </c>
      <c r="AS92" s="19" t="str">
        <f t="shared" si="1"/>
        <v>1</v>
      </c>
    </row>
    <row r="93" spans="1:45" hidden="1">
      <c r="A93" s="30" t="s">
        <v>330</v>
      </c>
      <c r="B93" s="30" t="s">
        <v>817</v>
      </c>
      <c r="C93" s="30" t="s">
        <v>667</v>
      </c>
      <c r="D93" s="30" t="s">
        <v>500</v>
      </c>
      <c r="E93" s="30" t="s">
        <v>334</v>
      </c>
      <c r="F93" s="30" t="s">
        <v>421</v>
      </c>
      <c r="G93" s="30" t="s">
        <v>644</v>
      </c>
      <c r="H93" s="30" t="s">
        <v>501</v>
      </c>
      <c r="I93" s="30" t="s">
        <v>501</v>
      </c>
      <c r="J93" s="31">
        <v>62000000</v>
      </c>
      <c r="K93" s="31">
        <v>62000000</v>
      </c>
      <c r="L93" s="31">
        <v>35500000</v>
      </c>
      <c r="M93" s="31">
        <v>0</v>
      </c>
      <c r="N93" s="31">
        <v>14448000</v>
      </c>
      <c r="O93" s="31">
        <v>0</v>
      </c>
      <c r="P93" s="31">
        <v>20965138</v>
      </c>
      <c r="Q93" s="31">
        <v>20036231</v>
      </c>
      <c r="R93" s="31">
        <v>0</v>
      </c>
      <c r="S93" s="31">
        <v>35413138</v>
      </c>
      <c r="T93" s="31">
        <v>35413138</v>
      </c>
      <c r="U93" s="31">
        <v>86862</v>
      </c>
      <c r="V93" s="31">
        <v>26586862</v>
      </c>
      <c r="W93" s="31">
        <v>26586862</v>
      </c>
      <c r="X93" s="31">
        <v>26586862</v>
      </c>
      <c r="Y93" s="31">
        <v>0</v>
      </c>
      <c r="Z93" s="31">
        <v>0</v>
      </c>
      <c r="AA93" s="31">
        <v>0</v>
      </c>
      <c r="AB93" s="32">
        <v>0</v>
      </c>
      <c r="AC93" s="31">
        <v>0</v>
      </c>
      <c r="AD93" s="30" t="s">
        <v>338</v>
      </c>
      <c r="AE93" s="30" t="s">
        <v>424</v>
      </c>
      <c r="AF93" s="30" t="s">
        <v>502</v>
      </c>
      <c r="AG93" s="30" t="s">
        <v>503</v>
      </c>
      <c r="AH93" s="30" t="s">
        <v>341</v>
      </c>
      <c r="AI93" s="30" t="s">
        <v>341</v>
      </c>
      <c r="AJ93" s="30" t="s">
        <v>341</v>
      </c>
      <c r="AK93" s="30" t="s">
        <v>339</v>
      </c>
      <c r="AL93" s="30" t="s">
        <v>341</v>
      </c>
      <c r="AM93" s="30" t="s">
        <v>341</v>
      </c>
      <c r="AN93" s="30" t="s">
        <v>427</v>
      </c>
      <c r="AO93" s="30" t="s">
        <v>504</v>
      </c>
      <c r="AP93" s="30" t="s">
        <v>501</v>
      </c>
      <c r="AQ93" s="30" t="s">
        <v>344</v>
      </c>
      <c r="AR93" s="30" t="s">
        <v>345</v>
      </c>
      <c r="AS93" s="19" t="str">
        <f t="shared" si="1"/>
        <v>1</v>
      </c>
    </row>
    <row r="94" spans="1:45" hidden="1">
      <c r="A94" s="30" t="s">
        <v>330</v>
      </c>
      <c r="B94" s="30" t="s">
        <v>817</v>
      </c>
      <c r="C94" s="30" t="s">
        <v>667</v>
      </c>
      <c r="D94" s="30" t="s">
        <v>505</v>
      </c>
      <c r="E94" s="30" t="s">
        <v>334</v>
      </c>
      <c r="F94" s="30" t="s">
        <v>421</v>
      </c>
      <c r="G94" s="30" t="s">
        <v>644</v>
      </c>
      <c r="H94" s="30" t="s">
        <v>506</v>
      </c>
      <c r="I94" s="30" t="s">
        <v>507</v>
      </c>
      <c r="J94" s="31">
        <v>100000</v>
      </c>
      <c r="K94" s="31">
        <v>100000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100000</v>
      </c>
      <c r="W94" s="31">
        <v>100000</v>
      </c>
      <c r="X94" s="31">
        <v>100000</v>
      </c>
      <c r="Y94" s="31">
        <v>0</v>
      </c>
      <c r="Z94" s="31">
        <v>0</v>
      </c>
      <c r="AA94" s="31">
        <v>0</v>
      </c>
      <c r="AB94" s="32">
        <v>0</v>
      </c>
      <c r="AC94" s="31">
        <v>0</v>
      </c>
      <c r="AD94" s="30" t="s">
        <v>338</v>
      </c>
      <c r="AE94" s="30" t="s">
        <v>424</v>
      </c>
      <c r="AF94" s="30" t="s">
        <v>508</v>
      </c>
      <c r="AG94" s="30" t="s">
        <v>509</v>
      </c>
      <c r="AH94" s="30" t="s">
        <v>341</v>
      </c>
      <c r="AI94" s="30" t="s">
        <v>341</v>
      </c>
      <c r="AJ94" s="30" t="s">
        <v>341</v>
      </c>
      <c r="AK94" s="30" t="s">
        <v>339</v>
      </c>
      <c r="AL94" s="30" t="s">
        <v>341</v>
      </c>
      <c r="AM94" s="30" t="s">
        <v>341</v>
      </c>
      <c r="AN94" s="30" t="s">
        <v>427</v>
      </c>
      <c r="AO94" s="30" t="s">
        <v>510</v>
      </c>
      <c r="AP94" s="30" t="s">
        <v>507</v>
      </c>
      <c r="AQ94" s="30" t="s">
        <v>344</v>
      </c>
      <c r="AR94" s="30" t="s">
        <v>345</v>
      </c>
      <c r="AS94" s="19" t="str">
        <f t="shared" si="1"/>
        <v>1</v>
      </c>
    </row>
    <row r="95" spans="1:45" hidden="1">
      <c r="A95" s="30" t="s">
        <v>330</v>
      </c>
      <c r="B95" s="30" t="s">
        <v>817</v>
      </c>
      <c r="C95" s="30" t="s">
        <v>667</v>
      </c>
      <c r="D95" s="30" t="s">
        <v>511</v>
      </c>
      <c r="E95" s="30" t="s">
        <v>334</v>
      </c>
      <c r="F95" s="30" t="s">
        <v>421</v>
      </c>
      <c r="G95" s="30" t="s">
        <v>644</v>
      </c>
      <c r="H95" s="30" t="s">
        <v>512</v>
      </c>
      <c r="I95" s="30" t="s">
        <v>513</v>
      </c>
      <c r="J95" s="31">
        <v>800000</v>
      </c>
      <c r="K95" s="31">
        <v>5800000</v>
      </c>
      <c r="L95" s="31">
        <v>5800000</v>
      </c>
      <c r="M95" s="31">
        <v>0</v>
      </c>
      <c r="N95" s="31">
        <v>0</v>
      </c>
      <c r="O95" s="31">
        <v>0</v>
      </c>
      <c r="P95" s="31">
        <v>484195.39</v>
      </c>
      <c r="Q95" s="31">
        <v>484195.39</v>
      </c>
      <c r="R95" s="31">
        <v>484195.39</v>
      </c>
      <c r="S95" s="31">
        <v>484195.39</v>
      </c>
      <c r="T95" s="31">
        <v>484195.39</v>
      </c>
      <c r="U95" s="31">
        <v>5315804.6100000003</v>
      </c>
      <c r="V95" s="31">
        <v>5315804.6100000003</v>
      </c>
      <c r="W95" s="31">
        <v>5315804.6100000003</v>
      </c>
      <c r="X95" s="31">
        <v>5315804.6100000003</v>
      </c>
      <c r="Y95" s="31">
        <v>0</v>
      </c>
      <c r="Z95" s="31">
        <v>0</v>
      </c>
      <c r="AA95" s="31">
        <v>0</v>
      </c>
      <c r="AB95" s="32">
        <v>0</v>
      </c>
      <c r="AC95" s="31">
        <v>5000000</v>
      </c>
      <c r="AD95" s="30" t="s">
        <v>338</v>
      </c>
      <c r="AE95" s="30" t="s">
        <v>424</v>
      </c>
      <c r="AF95" s="30" t="s">
        <v>514</v>
      </c>
      <c r="AG95" s="30" t="s">
        <v>515</v>
      </c>
      <c r="AH95" s="30" t="s">
        <v>341</v>
      </c>
      <c r="AI95" s="30" t="s">
        <v>341</v>
      </c>
      <c r="AJ95" s="30" t="s">
        <v>341</v>
      </c>
      <c r="AK95" s="30" t="s">
        <v>339</v>
      </c>
      <c r="AL95" s="30" t="s">
        <v>341</v>
      </c>
      <c r="AM95" s="30" t="s">
        <v>341</v>
      </c>
      <c r="AN95" s="30" t="s">
        <v>427</v>
      </c>
      <c r="AO95" s="30" t="s">
        <v>516</v>
      </c>
      <c r="AP95" s="30" t="s">
        <v>513</v>
      </c>
      <c r="AQ95" s="30" t="s">
        <v>344</v>
      </c>
      <c r="AR95" s="30" t="s">
        <v>345</v>
      </c>
      <c r="AS95" s="19" t="str">
        <f t="shared" si="1"/>
        <v>1</v>
      </c>
    </row>
    <row r="96" spans="1:45" hidden="1">
      <c r="A96" s="30" t="s">
        <v>330</v>
      </c>
      <c r="B96" s="30" t="s">
        <v>817</v>
      </c>
      <c r="C96" s="30" t="s">
        <v>667</v>
      </c>
      <c r="D96" s="30" t="s">
        <v>517</v>
      </c>
      <c r="E96" s="30" t="s">
        <v>334</v>
      </c>
      <c r="F96" s="30" t="s">
        <v>421</v>
      </c>
      <c r="G96" s="30" t="s">
        <v>644</v>
      </c>
      <c r="H96" s="30" t="s">
        <v>518</v>
      </c>
      <c r="I96" s="30" t="s">
        <v>519</v>
      </c>
      <c r="J96" s="31">
        <v>800000</v>
      </c>
      <c r="K96" s="31">
        <v>1350000</v>
      </c>
      <c r="L96" s="31">
        <v>1350000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1350000</v>
      </c>
      <c r="V96" s="31">
        <v>1350000</v>
      </c>
      <c r="W96" s="31">
        <v>1350000</v>
      </c>
      <c r="X96" s="31">
        <v>1350000</v>
      </c>
      <c r="Y96" s="31">
        <v>0</v>
      </c>
      <c r="Z96" s="31">
        <v>0</v>
      </c>
      <c r="AA96" s="31">
        <v>0</v>
      </c>
      <c r="AB96" s="31">
        <v>0</v>
      </c>
      <c r="AC96" s="31">
        <v>550000</v>
      </c>
      <c r="AD96" s="30" t="s">
        <v>338</v>
      </c>
      <c r="AE96" s="30" t="s">
        <v>424</v>
      </c>
      <c r="AF96" s="30" t="s">
        <v>514</v>
      </c>
      <c r="AG96" s="30" t="s">
        <v>520</v>
      </c>
      <c r="AH96" s="30" t="s">
        <v>341</v>
      </c>
      <c r="AI96" s="30" t="s">
        <v>341</v>
      </c>
      <c r="AJ96" s="30" t="s">
        <v>341</v>
      </c>
      <c r="AK96" s="30" t="s">
        <v>339</v>
      </c>
      <c r="AL96" s="30" t="s">
        <v>521</v>
      </c>
      <c r="AM96" s="30" t="s">
        <v>341</v>
      </c>
      <c r="AN96" s="30" t="s">
        <v>427</v>
      </c>
      <c r="AO96" s="30" t="s">
        <v>516</v>
      </c>
      <c r="AP96" s="30" t="s">
        <v>519</v>
      </c>
      <c r="AQ96" s="30" t="s">
        <v>344</v>
      </c>
      <c r="AR96" s="30" t="s">
        <v>345</v>
      </c>
      <c r="AS96" s="19" t="str">
        <f t="shared" si="1"/>
        <v>1</v>
      </c>
    </row>
    <row r="97" spans="1:45" hidden="1">
      <c r="A97" s="30" t="s">
        <v>330</v>
      </c>
      <c r="B97" s="30" t="s">
        <v>817</v>
      </c>
      <c r="C97" s="30" t="s">
        <v>667</v>
      </c>
      <c r="D97" s="30" t="s">
        <v>522</v>
      </c>
      <c r="E97" s="30" t="s">
        <v>334</v>
      </c>
      <c r="F97" s="30" t="s">
        <v>421</v>
      </c>
      <c r="G97" s="30" t="s">
        <v>644</v>
      </c>
      <c r="H97" s="30" t="s">
        <v>523</v>
      </c>
      <c r="I97" s="30" t="s">
        <v>524</v>
      </c>
      <c r="J97" s="31">
        <v>17000000</v>
      </c>
      <c r="K97" s="31">
        <v>18500000</v>
      </c>
      <c r="L97" s="31">
        <v>10000000</v>
      </c>
      <c r="M97" s="31">
        <v>0</v>
      </c>
      <c r="N97" s="31">
        <v>484966.35</v>
      </c>
      <c r="O97" s="31">
        <v>0</v>
      </c>
      <c r="P97" s="31">
        <v>8067645.0800000001</v>
      </c>
      <c r="Q97" s="31">
        <v>8067645.0800000001</v>
      </c>
      <c r="R97" s="31">
        <v>503410.26</v>
      </c>
      <c r="S97" s="31">
        <v>8552611.4299999997</v>
      </c>
      <c r="T97" s="31">
        <v>8552611.4299999997</v>
      </c>
      <c r="U97" s="31">
        <v>1447388.57</v>
      </c>
      <c r="V97" s="31">
        <v>9947388.5700000003</v>
      </c>
      <c r="W97" s="31">
        <v>9947388.5700000003</v>
      </c>
      <c r="X97" s="31">
        <v>9947388.5700000003</v>
      </c>
      <c r="Y97" s="31">
        <v>0</v>
      </c>
      <c r="Z97" s="31">
        <v>0</v>
      </c>
      <c r="AA97" s="31">
        <v>0</v>
      </c>
      <c r="AB97" s="32">
        <v>0</v>
      </c>
      <c r="AC97" s="31">
        <v>1500000</v>
      </c>
      <c r="AD97" s="30" t="s">
        <v>338</v>
      </c>
      <c r="AE97" s="30" t="s">
        <v>424</v>
      </c>
      <c r="AF97" s="30" t="s">
        <v>514</v>
      </c>
      <c r="AG97" s="30" t="s">
        <v>525</v>
      </c>
      <c r="AH97" s="30" t="s">
        <v>341</v>
      </c>
      <c r="AI97" s="30" t="s">
        <v>341</v>
      </c>
      <c r="AJ97" s="30" t="s">
        <v>341</v>
      </c>
      <c r="AK97" s="30" t="s">
        <v>339</v>
      </c>
      <c r="AL97" s="30" t="s">
        <v>341</v>
      </c>
      <c r="AM97" s="30" t="s">
        <v>341</v>
      </c>
      <c r="AN97" s="30" t="s">
        <v>427</v>
      </c>
      <c r="AO97" s="30" t="s">
        <v>516</v>
      </c>
      <c r="AP97" s="30" t="s">
        <v>524</v>
      </c>
      <c r="AQ97" s="30" t="s">
        <v>344</v>
      </c>
      <c r="AR97" s="30" t="s">
        <v>345</v>
      </c>
      <c r="AS97" s="19" t="str">
        <f t="shared" si="1"/>
        <v>1</v>
      </c>
    </row>
    <row r="98" spans="1:45" hidden="1">
      <c r="A98" s="30" t="s">
        <v>330</v>
      </c>
      <c r="B98" s="30" t="s">
        <v>817</v>
      </c>
      <c r="C98" s="30" t="s">
        <v>667</v>
      </c>
      <c r="D98" s="30" t="s">
        <v>681</v>
      </c>
      <c r="E98" s="30" t="s">
        <v>334</v>
      </c>
      <c r="F98" s="30" t="s">
        <v>421</v>
      </c>
      <c r="G98" s="30" t="s">
        <v>644</v>
      </c>
      <c r="H98" s="30" t="s">
        <v>682</v>
      </c>
      <c r="I98" s="30" t="s">
        <v>683</v>
      </c>
      <c r="J98" s="31">
        <v>500000</v>
      </c>
      <c r="K98" s="31">
        <v>500000</v>
      </c>
      <c r="L98" s="31">
        <v>500000</v>
      </c>
      <c r="M98" s="31">
        <v>0</v>
      </c>
      <c r="N98" s="31">
        <v>103657.16</v>
      </c>
      <c r="O98" s="31">
        <v>0</v>
      </c>
      <c r="P98" s="31">
        <v>216960</v>
      </c>
      <c r="Q98" s="31">
        <v>216960</v>
      </c>
      <c r="R98" s="31">
        <v>0</v>
      </c>
      <c r="S98" s="31">
        <v>320617.15999999997</v>
      </c>
      <c r="T98" s="31">
        <v>320617.15999999997</v>
      </c>
      <c r="U98" s="31">
        <v>179382.84</v>
      </c>
      <c r="V98" s="31">
        <v>179382.84</v>
      </c>
      <c r="W98" s="31">
        <v>179382.84</v>
      </c>
      <c r="X98" s="31">
        <v>179382.84</v>
      </c>
      <c r="Y98" s="31">
        <v>0</v>
      </c>
      <c r="Z98" s="31">
        <v>0</v>
      </c>
      <c r="AA98" s="31">
        <v>0</v>
      </c>
      <c r="AB98" s="32">
        <v>0</v>
      </c>
      <c r="AC98" s="31">
        <v>0</v>
      </c>
      <c r="AD98" s="30" t="s">
        <v>338</v>
      </c>
      <c r="AE98" s="30" t="s">
        <v>424</v>
      </c>
      <c r="AF98" s="30" t="s">
        <v>514</v>
      </c>
      <c r="AG98" s="30" t="s">
        <v>684</v>
      </c>
      <c r="AH98" s="30" t="s">
        <v>341</v>
      </c>
      <c r="AI98" s="30" t="s">
        <v>341</v>
      </c>
      <c r="AJ98" s="30" t="s">
        <v>341</v>
      </c>
      <c r="AK98" s="30" t="s">
        <v>339</v>
      </c>
      <c r="AL98" s="30" t="s">
        <v>341</v>
      </c>
      <c r="AM98" s="30" t="s">
        <v>341</v>
      </c>
      <c r="AN98" s="30" t="s">
        <v>427</v>
      </c>
      <c r="AO98" s="30" t="s">
        <v>516</v>
      </c>
      <c r="AP98" s="30" t="s">
        <v>683</v>
      </c>
      <c r="AQ98" s="30" t="s">
        <v>344</v>
      </c>
      <c r="AR98" s="30" t="s">
        <v>345</v>
      </c>
      <c r="AS98" s="19" t="str">
        <f t="shared" si="1"/>
        <v>1</v>
      </c>
    </row>
    <row r="99" spans="1:45" hidden="1">
      <c r="A99" s="30" t="s">
        <v>330</v>
      </c>
      <c r="B99" s="30" t="s">
        <v>817</v>
      </c>
      <c r="C99" s="30" t="s">
        <v>667</v>
      </c>
      <c r="D99" s="30" t="s">
        <v>526</v>
      </c>
      <c r="E99" s="30" t="s">
        <v>334</v>
      </c>
      <c r="F99" s="30" t="s">
        <v>421</v>
      </c>
      <c r="G99" s="30" t="s">
        <v>644</v>
      </c>
      <c r="H99" s="30" t="s">
        <v>527</v>
      </c>
      <c r="I99" s="30" t="s">
        <v>528</v>
      </c>
      <c r="J99" s="31">
        <v>4000000</v>
      </c>
      <c r="K99" s="31">
        <v>4000000</v>
      </c>
      <c r="L99" s="31">
        <v>2000000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2000000</v>
      </c>
      <c r="V99" s="31">
        <v>4000000</v>
      </c>
      <c r="W99" s="31">
        <v>4000000</v>
      </c>
      <c r="X99" s="31">
        <v>4000000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0" t="s">
        <v>338</v>
      </c>
      <c r="AE99" s="30" t="s">
        <v>424</v>
      </c>
      <c r="AF99" s="30" t="s">
        <v>514</v>
      </c>
      <c r="AG99" s="30" t="s">
        <v>529</v>
      </c>
      <c r="AH99" s="30" t="s">
        <v>341</v>
      </c>
      <c r="AI99" s="30" t="s">
        <v>341</v>
      </c>
      <c r="AJ99" s="30" t="s">
        <v>341</v>
      </c>
      <c r="AK99" s="30" t="s">
        <v>339</v>
      </c>
      <c r="AL99" s="30" t="s">
        <v>530</v>
      </c>
      <c r="AM99" s="30" t="s">
        <v>341</v>
      </c>
      <c r="AN99" s="30" t="s">
        <v>427</v>
      </c>
      <c r="AO99" s="30" t="s">
        <v>516</v>
      </c>
      <c r="AP99" s="30" t="s">
        <v>528</v>
      </c>
      <c r="AQ99" s="30" t="s">
        <v>344</v>
      </c>
      <c r="AR99" s="30" t="s">
        <v>345</v>
      </c>
      <c r="AS99" s="19" t="str">
        <f t="shared" si="1"/>
        <v>1</v>
      </c>
    </row>
    <row r="100" spans="1:45" hidden="1">
      <c r="A100" s="30" t="s">
        <v>330</v>
      </c>
      <c r="B100" s="30" t="s">
        <v>817</v>
      </c>
      <c r="C100" s="30" t="s">
        <v>667</v>
      </c>
      <c r="D100" s="30" t="s">
        <v>685</v>
      </c>
      <c r="E100" s="30" t="s">
        <v>334</v>
      </c>
      <c r="F100" s="30" t="s">
        <v>421</v>
      </c>
      <c r="G100" s="30" t="s">
        <v>644</v>
      </c>
      <c r="H100" s="30" t="s">
        <v>686</v>
      </c>
      <c r="I100" s="30" t="s">
        <v>687</v>
      </c>
      <c r="J100" s="31">
        <v>3500000</v>
      </c>
      <c r="K100" s="31">
        <v>3500000</v>
      </c>
      <c r="L100" s="31">
        <v>3500000</v>
      </c>
      <c r="M100" s="31">
        <v>0</v>
      </c>
      <c r="N100" s="31">
        <v>0</v>
      </c>
      <c r="O100" s="31">
        <v>0</v>
      </c>
      <c r="P100" s="31">
        <v>3202647.13</v>
      </c>
      <c r="Q100" s="31">
        <v>3202647.13</v>
      </c>
      <c r="R100" s="31">
        <v>3202647.13</v>
      </c>
      <c r="S100" s="31">
        <v>3202647.13</v>
      </c>
      <c r="T100" s="31">
        <v>3202647.13</v>
      </c>
      <c r="U100" s="31">
        <v>297352.87</v>
      </c>
      <c r="V100" s="31">
        <v>297352.87</v>
      </c>
      <c r="W100" s="31">
        <v>297352.87</v>
      </c>
      <c r="X100" s="31">
        <v>297352.87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0" t="s">
        <v>338</v>
      </c>
      <c r="AE100" s="30" t="s">
        <v>424</v>
      </c>
      <c r="AF100" s="30" t="s">
        <v>514</v>
      </c>
      <c r="AG100" s="30" t="s">
        <v>688</v>
      </c>
      <c r="AH100" s="30" t="s">
        <v>341</v>
      </c>
      <c r="AI100" s="30" t="s">
        <v>341</v>
      </c>
      <c r="AJ100" s="30" t="s">
        <v>341</v>
      </c>
      <c r="AK100" s="30" t="s">
        <v>339</v>
      </c>
      <c r="AL100" s="30" t="s">
        <v>689</v>
      </c>
      <c r="AM100" s="30" t="s">
        <v>341</v>
      </c>
      <c r="AN100" s="30" t="s">
        <v>427</v>
      </c>
      <c r="AO100" s="30" t="s">
        <v>516</v>
      </c>
      <c r="AP100" s="30" t="s">
        <v>687</v>
      </c>
      <c r="AQ100" s="30" t="s">
        <v>344</v>
      </c>
      <c r="AR100" s="30" t="s">
        <v>345</v>
      </c>
      <c r="AS100" s="19" t="str">
        <f t="shared" si="1"/>
        <v>1</v>
      </c>
    </row>
    <row r="101" spans="1:45" hidden="1">
      <c r="A101" s="30" t="s">
        <v>330</v>
      </c>
      <c r="B101" s="30" t="s">
        <v>817</v>
      </c>
      <c r="C101" s="30" t="s">
        <v>667</v>
      </c>
      <c r="D101" s="30" t="s">
        <v>531</v>
      </c>
      <c r="E101" s="30" t="s">
        <v>334</v>
      </c>
      <c r="F101" s="30" t="s">
        <v>421</v>
      </c>
      <c r="G101" s="30" t="s">
        <v>644</v>
      </c>
      <c r="H101" s="30" t="s">
        <v>532</v>
      </c>
      <c r="I101" s="30" t="s">
        <v>533</v>
      </c>
      <c r="J101" s="31">
        <v>350000</v>
      </c>
      <c r="K101" s="31">
        <v>350000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350000</v>
      </c>
      <c r="W101" s="31">
        <v>350000</v>
      </c>
      <c r="X101" s="31">
        <v>350000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0" t="s">
        <v>338</v>
      </c>
      <c r="AE101" s="30" t="s">
        <v>424</v>
      </c>
      <c r="AF101" s="30" t="s">
        <v>514</v>
      </c>
      <c r="AG101" s="30" t="s">
        <v>534</v>
      </c>
      <c r="AH101" s="30" t="s">
        <v>341</v>
      </c>
      <c r="AI101" s="30" t="s">
        <v>341</v>
      </c>
      <c r="AJ101" s="30" t="s">
        <v>341</v>
      </c>
      <c r="AK101" s="30" t="s">
        <v>339</v>
      </c>
      <c r="AL101" s="30" t="s">
        <v>341</v>
      </c>
      <c r="AM101" s="30" t="s">
        <v>341</v>
      </c>
      <c r="AN101" s="30" t="s">
        <v>427</v>
      </c>
      <c r="AO101" s="30" t="s">
        <v>516</v>
      </c>
      <c r="AP101" s="30" t="s">
        <v>533</v>
      </c>
      <c r="AQ101" s="30" t="s">
        <v>344</v>
      </c>
      <c r="AR101" s="30" t="s">
        <v>345</v>
      </c>
      <c r="AS101" s="19" t="str">
        <f t="shared" si="1"/>
        <v>1</v>
      </c>
    </row>
    <row r="102" spans="1:45" hidden="1">
      <c r="A102" s="30" t="s">
        <v>330</v>
      </c>
      <c r="B102" s="30" t="s">
        <v>817</v>
      </c>
      <c r="C102" s="30" t="s">
        <v>667</v>
      </c>
      <c r="D102" s="30" t="s">
        <v>766</v>
      </c>
      <c r="E102" s="30" t="s">
        <v>334</v>
      </c>
      <c r="F102" s="30" t="s">
        <v>644</v>
      </c>
      <c r="G102" s="30" t="s">
        <v>644</v>
      </c>
      <c r="H102" s="30" t="s">
        <v>767</v>
      </c>
      <c r="I102" s="30" t="s">
        <v>767</v>
      </c>
      <c r="J102" s="31">
        <v>5000000</v>
      </c>
      <c r="K102" s="31">
        <v>5000000</v>
      </c>
      <c r="L102" s="31">
        <v>2500000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2500000</v>
      </c>
      <c r="V102" s="31">
        <v>5000000</v>
      </c>
      <c r="W102" s="31">
        <v>5000000</v>
      </c>
      <c r="X102" s="31">
        <v>5000000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0" t="s">
        <v>338</v>
      </c>
      <c r="AE102" s="30" t="s">
        <v>424</v>
      </c>
      <c r="AF102" s="30" t="s">
        <v>768</v>
      </c>
      <c r="AG102" s="30" t="s">
        <v>769</v>
      </c>
      <c r="AH102" s="30" t="s">
        <v>341</v>
      </c>
      <c r="AI102" s="30" t="s">
        <v>341</v>
      </c>
      <c r="AJ102" s="30" t="s">
        <v>341</v>
      </c>
      <c r="AK102" s="30" t="s">
        <v>339</v>
      </c>
      <c r="AL102" s="30" t="s">
        <v>341</v>
      </c>
      <c r="AM102" s="30" t="s">
        <v>341</v>
      </c>
      <c r="AN102" s="30" t="s">
        <v>427</v>
      </c>
      <c r="AO102" s="30" t="s">
        <v>770</v>
      </c>
      <c r="AP102" s="30" t="s">
        <v>767</v>
      </c>
      <c r="AQ102" s="30" t="s">
        <v>344</v>
      </c>
      <c r="AR102" s="30" t="s">
        <v>345</v>
      </c>
      <c r="AS102" s="19" t="str">
        <f t="shared" si="1"/>
        <v>1</v>
      </c>
    </row>
    <row r="103" spans="1:45" hidden="1">
      <c r="A103" s="30" t="s">
        <v>330</v>
      </c>
      <c r="B103" s="30" t="s">
        <v>817</v>
      </c>
      <c r="C103" s="30" t="s">
        <v>667</v>
      </c>
      <c r="D103" s="30" t="s">
        <v>535</v>
      </c>
      <c r="E103" s="30" t="s">
        <v>334</v>
      </c>
      <c r="F103" s="30" t="s">
        <v>421</v>
      </c>
      <c r="G103" s="30" t="s">
        <v>644</v>
      </c>
      <c r="H103" s="30" t="s">
        <v>536</v>
      </c>
      <c r="I103" s="30" t="s">
        <v>536</v>
      </c>
      <c r="J103" s="31">
        <v>1500000</v>
      </c>
      <c r="K103" s="31">
        <v>1500000</v>
      </c>
      <c r="L103" s="31">
        <v>750000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750000</v>
      </c>
      <c r="V103" s="31">
        <v>1500000</v>
      </c>
      <c r="W103" s="31">
        <v>1500000</v>
      </c>
      <c r="X103" s="31">
        <v>1500000</v>
      </c>
      <c r="Y103" s="31">
        <v>0</v>
      </c>
      <c r="Z103" s="31">
        <v>0</v>
      </c>
      <c r="AA103" s="31">
        <v>0</v>
      </c>
      <c r="AB103" s="32">
        <v>0</v>
      </c>
      <c r="AC103" s="31">
        <v>0</v>
      </c>
      <c r="AD103" s="30" t="s">
        <v>338</v>
      </c>
      <c r="AE103" s="30" t="s">
        <v>424</v>
      </c>
      <c r="AF103" s="30" t="s">
        <v>537</v>
      </c>
      <c r="AG103" s="30" t="s">
        <v>538</v>
      </c>
      <c r="AH103" s="30" t="s">
        <v>341</v>
      </c>
      <c r="AI103" s="30" t="s">
        <v>341</v>
      </c>
      <c r="AJ103" s="30" t="s">
        <v>341</v>
      </c>
      <c r="AK103" s="30" t="s">
        <v>339</v>
      </c>
      <c r="AL103" s="30" t="s">
        <v>341</v>
      </c>
      <c r="AM103" s="30" t="s">
        <v>341</v>
      </c>
      <c r="AN103" s="30" t="s">
        <v>427</v>
      </c>
      <c r="AO103" s="30" t="s">
        <v>539</v>
      </c>
      <c r="AP103" s="30" t="s">
        <v>536</v>
      </c>
      <c r="AQ103" s="30" t="s">
        <v>344</v>
      </c>
      <c r="AR103" s="30" t="s">
        <v>345</v>
      </c>
      <c r="AS103" s="19" t="str">
        <f t="shared" si="1"/>
        <v>1</v>
      </c>
    </row>
    <row r="104" spans="1:45" hidden="1">
      <c r="A104" s="30" t="s">
        <v>330</v>
      </c>
      <c r="B104" s="30" t="s">
        <v>817</v>
      </c>
      <c r="C104" s="30" t="s">
        <v>667</v>
      </c>
      <c r="D104" s="30" t="s">
        <v>540</v>
      </c>
      <c r="E104" s="30" t="s">
        <v>334</v>
      </c>
      <c r="F104" s="30" t="s">
        <v>421</v>
      </c>
      <c r="G104" s="30" t="s">
        <v>644</v>
      </c>
      <c r="H104" s="30" t="s">
        <v>541</v>
      </c>
      <c r="I104" s="30" t="s">
        <v>542</v>
      </c>
      <c r="J104" s="31">
        <v>44000000</v>
      </c>
      <c r="K104" s="31">
        <v>42300000</v>
      </c>
      <c r="L104" s="31">
        <v>22000000</v>
      </c>
      <c r="M104" s="31">
        <v>0</v>
      </c>
      <c r="N104" s="31">
        <v>4586786.53</v>
      </c>
      <c r="O104" s="31">
        <v>0</v>
      </c>
      <c r="P104" s="31">
        <v>12388474.630000001</v>
      </c>
      <c r="Q104" s="31">
        <v>12388474.630000001</v>
      </c>
      <c r="R104" s="31">
        <v>3595830.4</v>
      </c>
      <c r="S104" s="31">
        <v>16975261.16</v>
      </c>
      <c r="T104" s="31">
        <v>16975261.16</v>
      </c>
      <c r="U104" s="31">
        <v>5024738.84</v>
      </c>
      <c r="V104" s="31">
        <v>25324738.84</v>
      </c>
      <c r="W104" s="31">
        <v>25324738.84</v>
      </c>
      <c r="X104" s="31">
        <v>25324738.84</v>
      </c>
      <c r="Y104" s="31">
        <v>0</v>
      </c>
      <c r="Z104" s="31">
        <v>0</v>
      </c>
      <c r="AA104" s="31">
        <v>0</v>
      </c>
      <c r="AB104" s="31">
        <v>-1700000</v>
      </c>
      <c r="AC104" s="31">
        <v>0</v>
      </c>
      <c r="AD104" s="30" t="s">
        <v>338</v>
      </c>
      <c r="AE104" s="30" t="s">
        <v>543</v>
      </c>
      <c r="AF104" s="30" t="s">
        <v>544</v>
      </c>
      <c r="AG104" s="30" t="s">
        <v>545</v>
      </c>
      <c r="AH104" s="30" t="s">
        <v>341</v>
      </c>
      <c r="AI104" s="30" t="s">
        <v>341</v>
      </c>
      <c r="AJ104" s="30" t="s">
        <v>341</v>
      </c>
      <c r="AK104" s="30" t="s">
        <v>339</v>
      </c>
      <c r="AL104" s="30" t="s">
        <v>341</v>
      </c>
      <c r="AM104" s="30" t="s">
        <v>341</v>
      </c>
      <c r="AN104" s="30" t="s">
        <v>546</v>
      </c>
      <c r="AO104" s="30" t="s">
        <v>547</v>
      </c>
      <c r="AP104" s="30" t="s">
        <v>542</v>
      </c>
      <c r="AQ104" s="30" t="s">
        <v>344</v>
      </c>
      <c r="AR104" s="30" t="s">
        <v>345</v>
      </c>
      <c r="AS104" s="19" t="str">
        <f t="shared" si="1"/>
        <v>2</v>
      </c>
    </row>
    <row r="105" spans="1:45" hidden="1">
      <c r="A105" s="30" t="s">
        <v>330</v>
      </c>
      <c r="B105" s="30" t="s">
        <v>817</v>
      </c>
      <c r="C105" s="30" t="s">
        <v>667</v>
      </c>
      <c r="D105" s="30" t="s">
        <v>690</v>
      </c>
      <c r="E105" s="30" t="s">
        <v>334</v>
      </c>
      <c r="F105" s="30" t="s">
        <v>421</v>
      </c>
      <c r="G105" s="30" t="s">
        <v>644</v>
      </c>
      <c r="H105" s="30" t="s">
        <v>691</v>
      </c>
      <c r="I105" s="30" t="s">
        <v>692</v>
      </c>
      <c r="J105" s="31">
        <v>50000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-50000</v>
      </c>
      <c r="AC105" s="31">
        <v>0</v>
      </c>
      <c r="AD105" s="30" t="s">
        <v>338</v>
      </c>
      <c r="AE105" s="30" t="s">
        <v>543</v>
      </c>
      <c r="AF105" s="30" t="s">
        <v>544</v>
      </c>
      <c r="AG105" s="30" t="s">
        <v>693</v>
      </c>
      <c r="AH105" s="30" t="s">
        <v>341</v>
      </c>
      <c r="AI105" s="30" t="s">
        <v>341</v>
      </c>
      <c r="AJ105" s="30" t="s">
        <v>341</v>
      </c>
      <c r="AK105" s="30" t="s">
        <v>339</v>
      </c>
      <c r="AL105" s="30" t="s">
        <v>341</v>
      </c>
      <c r="AM105" s="30" t="s">
        <v>341</v>
      </c>
      <c r="AN105" s="30" t="s">
        <v>546</v>
      </c>
      <c r="AO105" s="30" t="s">
        <v>547</v>
      </c>
      <c r="AP105" s="30" t="s">
        <v>692</v>
      </c>
      <c r="AQ105" s="30" t="s">
        <v>344</v>
      </c>
      <c r="AR105" s="30" t="s">
        <v>345</v>
      </c>
      <c r="AS105" s="19" t="str">
        <f t="shared" si="1"/>
        <v>2</v>
      </c>
    </row>
    <row r="106" spans="1:45" hidden="1">
      <c r="A106" s="30" t="s">
        <v>330</v>
      </c>
      <c r="B106" s="30" t="s">
        <v>817</v>
      </c>
      <c r="C106" s="30" t="s">
        <v>667</v>
      </c>
      <c r="D106" s="30" t="s">
        <v>548</v>
      </c>
      <c r="E106" s="30" t="s">
        <v>334</v>
      </c>
      <c r="F106" s="30" t="s">
        <v>421</v>
      </c>
      <c r="G106" s="30" t="s">
        <v>644</v>
      </c>
      <c r="H106" s="30" t="s">
        <v>549</v>
      </c>
      <c r="I106" s="30" t="s">
        <v>550</v>
      </c>
      <c r="J106" s="31">
        <v>800000</v>
      </c>
      <c r="K106" s="31">
        <v>400000</v>
      </c>
      <c r="L106" s="31">
        <v>400000</v>
      </c>
      <c r="M106" s="31">
        <v>387985.75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387985.75</v>
      </c>
      <c r="U106" s="31">
        <v>12014.25</v>
      </c>
      <c r="V106" s="31">
        <v>12014.25</v>
      </c>
      <c r="W106" s="31">
        <v>12014.25</v>
      </c>
      <c r="X106" s="31">
        <v>12014.25</v>
      </c>
      <c r="Y106" s="31">
        <v>0</v>
      </c>
      <c r="Z106" s="31">
        <v>0</v>
      </c>
      <c r="AA106" s="31">
        <v>0</v>
      </c>
      <c r="AB106" s="31">
        <v>-400000</v>
      </c>
      <c r="AC106" s="31">
        <v>0</v>
      </c>
      <c r="AD106" s="30" t="s">
        <v>338</v>
      </c>
      <c r="AE106" s="30" t="s">
        <v>543</v>
      </c>
      <c r="AF106" s="30" t="s">
        <v>544</v>
      </c>
      <c r="AG106" s="30" t="s">
        <v>551</v>
      </c>
      <c r="AH106" s="30" t="s">
        <v>341</v>
      </c>
      <c r="AI106" s="30" t="s">
        <v>341</v>
      </c>
      <c r="AJ106" s="30" t="s">
        <v>341</v>
      </c>
      <c r="AK106" s="30" t="s">
        <v>339</v>
      </c>
      <c r="AL106" s="30" t="s">
        <v>341</v>
      </c>
      <c r="AM106" s="30" t="s">
        <v>341</v>
      </c>
      <c r="AN106" s="30" t="s">
        <v>546</v>
      </c>
      <c r="AO106" s="30" t="s">
        <v>547</v>
      </c>
      <c r="AP106" s="30" t="s">
        <v>550</v>
      </c>
      <c r="AQ106" s="30" t="s">
        <v>344</v>
      </c>
      <c r="AR106" s="30" t="s">
        <v>345</v>
      </c>
      <c r="AS106" s="19" t="str">
        <f t="shared" si="1"/>
        <v>2</v>
      </c>
    </row>
    <row r="107" spans="1:45" hidden="1">
      <c r="A107" s="30" t="s">
        <v>330</v>
      </c>
      <c r="B107" s="30" t="s">
        <v>817</v>
      </c>
      <c r="C107" s="30" t="s">
        <v>667</v>
      </c>
      <c r="D107" s="30" t="s">
        <v>560</v>
      </c>
      <c r="E107" s="30" t="s">
        <v>334</v>
      </c>
      <c r="F107" s="30" t="s">
        <v>421</v>
      </c>
      <c r="G107" s="30" t="s">
        <v>644</v>
      </c>
      <c r="H107" s="30" t="s">
        <v>561</v>
      </c>
      <c r="I107" s="30" t="s">
        <v>562</v>
      </c>
      <c r="J107" s="31">
        <v>100000</v>
      </c>
      <c r="K107" s="31">
        <v>100000</v>
      </c>
      <c r="L107" s="31">
        <v>100000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100000</v>
      </c>
      <c r="V107" s="31">
        <v>100000</v>
      </c>
      <c r="W107" s="31">
        <v>100000</v>
      </c>
      <c r="X107" s="31">
        <v>100000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0" t="s">
        <v>338</v>
      </c>
      <c r="AE107" s="30" t="s">
        <v>543</v>
      </c>
      <c r="AF107" s="30" t="s">
        <v>563</v>
      </c>
      <c r="AG107" s="30" t="s">
        <v>564</v>
      </c>
      <c r="AH107" s="30" t="s">
        <v>341</v>
      </c>
      <c r="AI107" s="30" t="s">
        <v>341</v>
      </c>
      <c r="AJ107" s="30" t="s">
        <v>341</v>
      </c>
      <c r="AK107" s="30" t="s">
        <v>339</v>
      </c>
      <c r="AL107" s="30" t="s">
        <v>341</v>
      </c>
      <c r="AM107" s="30" t="s">
        <v>341</v>
      </c>
      <c r="AN107" s="30" t="s">
        <v>546</v>
      </c>
      <c r="AO107" s="30" t="s">
        <v>565</v>
      </c>
      <c r="AP107" s="30" t="s">
        <v>562</v>
      </c>
      <c r="AQ107" s="30" t="s">
        <v>344</v>
      </c>
      <c r="AR107" s="30" t="s">
        <v>345</v>
      </c>
      <c r="AS107" s="19" t="str">
        <f t="shared" si="1"/>
        <v>2</v>
      </c>
    </row>
    <row r="108" spans="1:45" hidden="1">
      <c r="A108" s="30" t="s">
        <v>330</v>
      </c>
      <c r="B108" s="30" t="s">
        <v>817</v>
      </c>
      <c r="C108" s="30" t="s">
        <v>667</v>
      </c>
      <c r="D108" s="30" t="s">
        <v>574</v>
      </c>
      <c r="E108" s="30" t="s">
        <v>334</v>
      </c>
      <c r="F108" s="30" t="s">
        <v>421</v>
      </c>
      <c r="G108" s="30" t="s">
        <v>644</v>
      </c>
      <c r="H108" s="30" t="s">
        <v>575</v>
      </c>
      <c r="I108" s="30" t="s">
        <v>576</v>
      </c>
      <c r="J108" s="31">
        <v>300000</v>
      </c>
      <c r="K108" s="31">
        <v>1000000</v>
      </c>
      <c r="L108" s="31">
        <v>1000000</v>
      </c>
      <c r="M108" s="31">
        <v>0</v>
      </c>
      <c r="N108" s="31">
        <v>0</v>
      </c>
      <c r="O108" s="31">
        <v>0</v>
      </c>
      <c r="P108" s="31">
        <v>999868.07</v>
      </c>
      <c r="Q108" s="31">
        <v>999868.07</v>
      </c>
      <c r="R108" s="31">
        <v>999868.07</v>
      </c>
      <c r="S108" s="31">
        <v>999868.07</v>
      </c>
      <c r="T108" s="31">
        <v>999868.07</v>
      </c>
      <c r="U108" s="31">
        <v>131.93</v>
      </c>
      <c r="V108" s="31">
        <v>131.93</v>
      </c>
      <c r="W108" s="31">
        <v>131.93</v>
      </c>
      <c r="X108" s="31">
        <v>131.93</v>
      </c>
      <c r="Y108" s="31">
        <v>0</v>
      </c>
      <c r="Z108" s="31">
        <v>0</v>
      </c>
      <c r="AA108" s="31">
        <v>0</v>
      </c>
      <c r="AB108" s="31">
        <v>0</v>
      </c>
      <c r="AC108" s="31">
        <v>700000</v>
      </c>
      <c r="AD108" s="30" t="s">
        <v>338</v>
      </c>
      <c r="AE108" s="30" t="s">
        <v>543</v>
      </c>
      <c r="AF108" s="30" t="s">
        <v>563</v>
      </c>
      <c r="AG108" s="30" t="s">
        <v>577</v>
      </c>
      <c r="AH108" s="30" t="s">
        <v>341</v>
      </c>
      <c r="AI108" s="30" t="s">
        <v>341</v>
      </c>
      <c r="AJ108" s="30" t="s">
        <v>341</v>
      </c>
      <c r="AK108" s="30" t="s">
        <v>339</v>
      </c>
      <c r="AL108" s="30" t="s">
        <v>341</v>
      </c>
      <c r="AM108" s="30" t="s">
        <v>341</v>
      </c>
      <c r="AN108" s="30" t="s">
        <v>546</v>
      </c>
      <c r="AO108" s="30" t="s">
        <v>565</v>
      </c>
      <c r="AP108" s="30" t="s">
        <v>576</v>
      </c>
      <c r="AQ108" s="30" t="s">
        <v>344</v>
      </c>
      <c r="AR108" s="30" t="s">
        <v>345</v>
      </c>
      <c r="AS108" s="19" t="str">
        <f t="shared" si="1"/>
        <v>2</v>
      </c>
    </row>
    <row r="109" spans="1:45" hidden="1">
      <c r="A109" s="30" t="s">
        <v>330</v>
      </c>
      <c r="B109" s="30" t="s">
        <v>817</v>
      </c>
      <c r="C109" s="30" t="s">
        <v>667</v>
      </c>
      <c r="D109" s="30" t="s">
        <v>694</v>
      </c>
      <c r="E109" s="30" t="s">
        <v>334</v>
      </c>
      <c r="F109" s="30" t="s">
        <v>421</v>
      </c>
      <c r="G109" s="30" t="s">
        <v>644</v>
      </c>
      <c r="H109" s="30" t="s">
        <v>695</v>
      </c>
      <c r="I109" s="30" t="s">
        <v>696</v>
      </c>
      <c r="J109" s="31">
        <v>100000</v>
      </c>
      <c r="K109" s="31">
        <v>100000</v>
      </c>
      <c r="L109" s="31">
        <v>100000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100000</v>
      </c>
      <c r="V109" s="31">
        <v>100000</v>
      </c>
      <c r="W109" s="31">
        <v>100000</v>
      </c>
      <c r="X109" s="31">
        <v>100000</v>
      </c>
      <c r="Y109" s="31">
        <v>0</v>
      </c>
      <c r="Z109" s="31">
        <v>0</v>
      </c>
      <c r="AA109" s="31">
        <v>0</v>
      </c>
      <c r="AB109" s="32">
        <v>0</v>
      </c>
      <c r="AC109" s="31">
        <v>0</v>
      </c>
      <c r="AD109" s="30" t="s">
        <v>338</v>
      </c>
      <c r="AE109" s="30" t="s">
        <v>543</v>
      </c>
      <c r="AF109" s="30" t="s">
        <v>563</v>
      </c>
      <c r="AG109" s="30" t="s">
        <v>697</v>
      </c>
      <c r="AH109" s="30" t="s">
        <v>341</v>
      </c>
      <c r="AI109" s="30" t="s">
        <v>341</v>
      </c>
      <c r="AJ109" s="30" t="s">
        <v>341</v>
      </c>
      <c r="AK109" s="30" t="s">
        <v>339</v>
      </c>
      <c r="AL109" s="30" t="s">
        <v>341</v>
      </c>
      <c r="AM109" s="30" t="s">
        <v>341</v>
      </c>
      <c r="AN109" s="30" t="s">
        <v>546</v>
      </c>
      <c r="AO109" s="30" t="s">
        <v>565</v>
      </c>
      <c r="AP109" s="30" t="s">
        <v>696</v>
      </c>
      <c r="AQ109" s="30" t="s">
        <v>344</v>
      </c>
      <c r="AR109" s="30" t="s">
        <v>345</v>
      </c>
      <c r="AS109" s="19" t="str">
        <f t="shared" si="1"/>
        <v>2</v>
      </c>
    </row>
    <row r="110" spans="1:45" hidden="1">
      <c r="A110" s="30" t="s">
        <v>330</v>
      </c>
      <c r="B110" s="30" t="s">
        <v>817</v>
      </c>
      <c r="C110" s="30" t="s">
        <v>667</v>
      </c>
      <c r="D110" s="30" t="s">
        <v>583</v>
      </c>
      <c r="E110" s="30" t="s">
        <v>334</v>
      </c>
      <c r="F110" s="30" t="s">
        <v>421</v>
      </c>
      <c r="G110" s="30" t="s">
        <v>644</v>
      </c>
      <c r="H110" s="30" t="s">
        <v>584</v>
      </c>
      <c r="I110" s="30" t="s">
        <v>585</v>
      </c>
      <c r="J110" s="31">
        <v>300000</v>
      </c>
      <c r="K110" s="31">
        <v>300000</v>
      </c>
      <c r="L110" s="31">
        <v>300000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300000</v>
      </c>
      <c r="V110" s="31">
        <v>300000</v>
      </c>
      <c r="W110" s="31">
        <v>300000</v>
      </c>
      <c r="X110" s="31">
        <v>300000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0" t="s">
        <v>338</v>
      </c>
      <c r="AE110" s="30" t="s">
        <v>543</v>
      </c>
      <c r="AF110" s="30" t="s">
        <v>586</v>
      </c>
      <c r="AG110" s="30" t="s">
        <v>587</v>
      </c>
      <c r="AH110" s="30" t="s">
        <v>341</v>
      </c>
      <c r="AI110" s="30" t="s">
        <v>341</v>
      </c>
      <c r="AJ110" s="30" t="s">
        <v>341</v>
      </c>
      <c r="AK110" s="30" t="s">
        <v>339</v>
      </c>
      <c r="AL110" s="30" t="s">
        <v>341</v>
      </c>
      <c r="AM110" s="30" t="s">
        <v>341</v>
      </c>
      <c r="AN110" s="30" t="s">
        <v>546</v>
      </c>
      <c r="AO110" s="30" t="s">
        <v>588</v>
      </c>
      <c r="AP110" s="30" t="s">
        <v>585</v>
      </c>
      <c r="AQ110" s="30" t="s">
        <v>344</v>
      </c>
      <c r="AR110" s="30" t="s">
        <v>345</v>
      </c>
      <c r="AS110" s="19" t="str">
        <f t="shared" si="1"/>
        <v>2</v>
      </c>
    </row>
    <row r="111" spans="1:45" hidden="1">
      <c r="A111" s="30" t="s">
        <v>330</v>
      </c>
      <c r="B111" s="30" t="s">
        <v>817</v>
      </c>
      <c r="C111" s="30" t="s">
        <v>667</v>
      </c>
      <c r="D111" s="30" t="s">
        <v>589</v>
      </c>
      <c r="E111" s="30" t="s">
        <v>334</v>
      </c>
      <c r="F111" s="30" t="s">
        <v>421</v>
      </c>
      <c r="G111" s="30" t="s">
        <v>644</v>
      </c>
      <c r="H111" s="30" t="s">
        <v>590</v>
      </c>
      <c r="I111" s="30" t="s">
        <v>591</v>
      </c>
      <c r="J111" s="31">
        <v>3000000</v>
      </c>
      <c r="K111" s="31">
        <v>3000000</v>
      </c>
      <c r="L111" s="31">
        <v>2250000</v>
      </c>
      <c r="M111" s="31">
        <v>0</v>
      </c>
      <c r="N111" s="31">
        <v>647360.21</v>
      </c>
      <c r="O111" s="31">
        <v>0</v>
      </c>
      <c r="P111" s="31">
        <v>121794.11</v>
      </c>
      <c r="Q111" s="31">
        <v>121794.11</v>
      </c>
      <c r="R111" s="31">
        <v>0</v>
      </c>
      <c r="S111" s="31">
        <v>769154.32</v>
      </c>
      <c r="T111" s="31">
        <v>769154.32</v>
      </c>
      <c r="U111" s="31">
        <v>1480845.68</v>
      </c>
      <c r="V111" s="31">
        <v>2230845.6800000002</v>
      </c>
      <c r="W111" s="31">
        <v>2230845.6800000002</v>
      </c>
      <c r="X111" s="31">
        <v>2230845.6800000002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0" t="s">
        <v>338</v>
      </c>
      <c r="AE111" s="30" t="s">
        <v>543</v>
      </c>
      <c r="AF111" s="30" t="s">
        <v>586</v>
      </c>
      <c r="AG111" s="30" t="s">
        <v>592</v>
      </c>
      <c r="AH111" s="30" t="s">
        <v>341</v>
      </c>
      <c r="AI111" s="30" t="s">
        <v>341</v>
      </c>
      <c r="AJ111" s="30" t="s">
        <v>341</v>
      </c>
      <c r="AK111" s="30" t="s">
        <v>339</v>
      </c>
      <c r="AL111" s="30" t="s">
        <v>341</v>
      </c>
      <c r="AM111" s="30" t="s">
        <v>341</v>
      </c>
      <c r="AN111" s="30" t="s">
        <v>546</v>
      </c>
      <c r="AO111" s="30" t="s">
        <v>588</v>
      </c>
      <c r="AP111" s="30" t="s">
        <v>591</v>
      </c>
      <c r="AQ111" s="30" t="s">
        <v>344</v>
      </c>
      <c r="AR111" s="30" t="s">
        <v>345</v>
      </c>
      <c r="AS111" s="19" t="str">
        <f t="shared" si="1"/>
        <v>2</v>
      </c>
    </row>
    <row r="112" spans="1:45" hidden="1">
      <c r="A112" s="30" t="s">
        <v>330</v>
      </c>
      <c r="B112" s="30" t="s">
        <v>817</v>
      </c>
      <c r="C112" s="30" t="s">
        <v>667</v>
      </c>
      <c r="D112" s="30" t="s">
        <v>593</v>
      </c>
      <c r="E112" s="30" t="s">
        <v>334</v>
      </c>
      <c r="F112" s="30" t="s">
        <v>421</v>
      </c>
      <c r="G112" s="30" t="s">
        <v>644</v>
      </c>
      <c r="H112" s="30" t="s">
        <v>594</v>
      </c>
      <c r="I112" s="30" t="s">
        <v>595</v>
      </c>
      <c r="J112" s="31">
        <v>400000</v>
      </c>
      <c r="K112" s="31">
        <v>400000</v>
      </c>
      <c r="L112" s="31">
        <v>400000</v>
      </c>
      <c r="M112" s="31">
        <v>0</v>
      </c>
      <c r="N112" s="31">
        <v>90906.34</v>
      </c>
      <c r="O112" s="31">
        <v>0</v>
      </c>
      <c r="P112" s="31">
        <v>200504.33</v>
      </c>
      <c r="Q112" s="31">
        <v>200504.33</v>
      </c>
      <c r="R112" s="31">
        <v>200504.33</v>
      </c>
      <c r="S112" s="31">
        <v>291410.67</v>
      </c>
      <c r="T112" s="31">
        <v>291410.67</v>
      </c>
      <c r="U112" s="31">
        <v>108589.33</v>
      </c>
      <c r="V112" s="31">
        <v>108589.33</v>
      </c>
      <c r="W112" s="31">
        <v>108589.33</v>
      </c>
      <c r="X112" s="31">
        <v>108589.33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0" t="s">
        <v>338</v>
      </c>
      <c r="AE112" s="30" t="s">
        <v>543</v>
      </c>
      <c r="AF112" s="30" t="s">
        <v>596</v>
      </c>
      <c r="AG112" s="30" t="s">
        <v>597</v>
      </c>
      <c r="AH112" s="30" t="s">
        <v>341</v>
      </c>
      <c r="AI112" s="30" t="s">
        <v>341</v>
      </c>
      <c r="AJ112" s="30" t="s">
        <v>341</v>
      </c>
      <c r="AK112" s="30" t="s">
        <v>339</v>
      </c>
      <c r="AL112" s="30" t="s">
        <v>341</v>
      </c>
      <c r="AM112" s="30" t="s">
        <v>341</v>
      </c>
      <c r="AN112" s="30" t="s">
        <v>546</v>
      </c>
      <c r="AO112" s="30" t="s">
        <v>598</v>
      </c>
      <c r="AP112" s="30" t="s">
        <v>595</v>
      </c>
      <c r="AQ112" s="30" t="s">
        <v>344</v>
      </c>
      <c r="AR112" s="30" t="s">
        <v>345</v>
      </c>
      <c r="AS112" s="19" t="str">
        <f t="shared" si="1"/>
        <v>2</v>
      </c>
    </row>
    <row r="113" spans="1:45" hidden="1">
      <c r="A113" s="30" t="s">
        <v>330</v>
      </c>
      <c r="B113" s="30" t="s">
        <v>817</v>
      </c>
      <c r="C113" s="30" t="s">
        <v>667</v>
      </c>
      <c r="D113" s="30" t="s">
        <v>698</v>
      </c>
      <c r="E113" s="30" t="s">
        <v>334</v>
      </c>
      <c r="F113" s="30" t="s">
        <v>421</v>
      </c>
      <c r="G113" s="30" t="s">
        <v>644</v>
      </c>
      <c r="H113" s="30" t="s">
        <v>699</v>
      </c>
      <c r="I113" s="30" t="s">
        <v>700</v>
      </c>
      <c r="J113" s="31">
        <v>50000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2">
        <v>-50000</v>
      </c>
      <c r="AC113" s="31">
        <v>0</v>
      </c>
      <c r="AD113" s="30" t="s">
        <v>338</v>
      </c>
      <c r="AE113" s="30" t="s">
        <v>543</v>
      </c>
      <c r="AF113" s="30" t="s">
        <v>596</v>
      </c>
      <c r="AG113" s="30" t="s">
        <v>701</v>
      </c>
      <c r="AH113" s="30" t="s">
        <v>341</v>
      </c>
      <c r="AI113" s="30" t="s">
        <v>341</v>
      </c>
      <c r="AJ113" s="30" t="s">
        <v>341</v>
      </c>
      <c r="AK113" s="30" t="s">
        <v>339</v>
      </c>
      <c r="AL113" s="30" t="s">
        <v>702</v>
      </c>
      <c r="AM113" s="30" t="s">
        <v>341</v>
      </c>
      <c r="AN113" s="30" t="s">
        <v>546</v>
      </c>
      <c r="AO113" s="30" t="s">
        <v>598</v>
      </c>
      <c r="AP113" s="30" t="s">
        <v>700</v>
      </c>
      <c r="AQ113" s="30" t="s">
        <v>344</v>
      </c>
      <c r="AR113" s="30" t="s">
        <v>345</v>
      </c>
      <c r="AS113" s="19" t="str">
        <f t="shared" si="1"/>
        <v>2</v>
      </c>
    </row>
    <row r="114" spans="1:45" hidden="1">
      <c r="A114" s="30" t="s">
        <v>330</v>
      </c>
      <c r="B114" s="30" t="s">
        <v>817</v>
      </c>
      <c r="C114" s="30" t="s">
        <v>667</v>
      </c>
      <c r="D114" s="30" t="s">
        <v>599</v>
      </c>
      <c r="E114" s="30" t="s">
        <v>334</v>
      </c>
      <c r="F114" s="30" t="s">
        <v>421</v>
      </c>
      <c r="G114" s="30" t="s">
        <v>644</v>
      </c>
      <c r="H114" s="30" t="s">
        <v>600</v>
      </c>
      <c r="I114" s="30" t="s">
        <v>601</v>
      </c>
      <c r="J114" s="31">
        <v>1350000</v>
      </c>
      <c r="K114" s="31">
        <v>2750000</v>
      </c>
      <c r="L114" s="31">
        <v>2750000</v>
      </c>
      <c r="M114" s="31">
        <v>0</v>
      </c>
      <c r="N114" s="31">
        <v>1693716.3</v>
      </c>
      <c r="O114" s="31">
        <v>0</v>
      </c>
      <c r="P114" s="31">
        <v>909020.97</v>
      </c>
      <c r="Q114" s="31">
        <v>909020.97</v>
      </c>
      <c r="R114" s="31">
        <v>0</v>
      </c>
      <c r="S114" s="31">
        <v>2602737.27</v>
      </c>
      <c r="T114" s="31">
        <v>2602737.27</v>
      </c>
      <c r="U114" s="31">
        <v>147262.73000000001</v>
      </c>
      <c r="V114" s="31">
        <v>147262.73000000001</v>
      </c>
      <c r="W114" s="31">
        <v>147262.73000000001</v>
      </c>
      <c r="X114" s="31">
        <v>147262.73000000001</v>
      </c>
      <c r="Y114" s="31">
        <v>0</v>
      </c>
      <c r="Z114" s="31">
        <v>0</v>
      </c>
      <c r="AA114" s="31">
        <v>0</v>
      </c>
      <c r="AB114" s="32">
        <v>0</v>
      </c>
      <c r="AC114" s="31">
        <v>1400000</v>
      </c>
      <c r="AD114" s="30" t="s">
        <v>338</v>
      </c>
      <c r="AE114" s="30" t="s">
        <v>543</v>
      </c>
      <c r="AF114" s="30" t="s">
        <v>596</v>
      </c>
      <c r="AG114" s="30" t="s">
        <v>602</v>
      </c>
      <c r="AH114" s="30" t="s">
        <v>341</v>
      </c>
      <c r="AI114" s="30" t="s">
        <v>341</v>
      </c>
      <c r="AJ114" s="30" t="s">
        <v>341</v>
      </c>
      <c r="AK114" s="30" t="s">
        <v>339</v>
      </c>
      <c r="AL114" s="30" t="s">
        <v>341</v>
      </c>
      <c r="AM114" s="30" t="s">
        <v>341</v>
      </c>
      <c r="AN114" s="30" t="s">
        <v>546</v>
      </c>
      <c r="AO114" s="30" t="s">
        <v>598</v>
      </c>
      <c r="AP114" s="30" t="s">
        <v>601</v>
      </c>
      <c r="AQ114" s="30" t="s">
        <v>344</v>
      </c>
      <c r="AR114" s="30" t="s">
        <v>345</v>
      </c>
      <c r="AS114" s="19" t="str">
        <f t="shared" si="1"/>
        <v>2</v>
      </c>
    </row>
    <row r="115" spans="1:45" hidden="1">
      <c r="A115" s="30" t="s">
        <v>330</v>
      </c>
      <c r="B115" s="30" t="s">
        <v>817</v>
      </c>
      <c r="C115" s="30" t="s">
        <v>667</v>
      </c>
      <c r="D115" s="30" t="s">
        <v>603</v>
      </c>
      <c r="E115" s="30" t="s">
        <v>334</v>
      </c>
      <c r="F115" s="30" t="s">
        <v>421</v>
      </c>
      <c r="G115" s="30" t="s">
        <v>644</v>
      </c>
      <c r="H115" s="30" t="s">
        <v>604</v>
      </c>
      <c r="I115" s="30" t="s">
        <v>604</v>
      </c>
      <c r="J115" s="31">
        <v>200000</v>
      </c>
      <c r="K115" s="31">
        <v>200000</v>
      </c>
      <c r="L115" s="31">
        <v>200000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200000</v>
      </c>
      <c r="V115" s="31">
        <v>200000</v>
      </c>
      <c r="W115" s="31">
        <v>200000</v>
      </c>
      <c r="X115" s="31">
        <v>200000</v>
      </c>
      <c r="Y115" s="31">
        <v>0</v>
      </c>
      <c r="Z115" s="31">
        <v>0</v>
      </c>
      <c r="AA115" s="31">
        <v>0</v>
      </c>
      <c r="AB115" s="32">
        <v>0</v>
      </c>
      <c r="AC115" s="31">
        <v>0</v>
      </c>
      <c r="AD115" s="30" t="s">
        <v>338</v>
      </c>
      <c r="AE115" s="30" t="s">
        <v>543</v>
      </c>
      <c r="AF115" s="30" t="s">
        <v>596</v>
      </c>
      <c r="AG115" s="30" t="s">
        <v>605</v>
      </c>
      <c r="AH115" s="30" t="s">
        <v>341</v>
      </c>
      <c r="AI115" s="30" t="s">
        <v>341</v>
      </c>
      <c r="AJ115" s="30" t="s">
        <v>341</v>
      </c>
      <c r="AK115" s="30" t="s">
        <v>339</v>
      </c>
      <c r="AL115" s="30" t="s">
        <v>341</v>
      </c>
      <c r="AM115" s="30" t="s">
        <v>341</v>
      </c>
      <c r="AN115" s="30" t="s">
        <v>546</v>
      </c>
      <c r="AO115" s="30" t="s">
        <v>598</v>
      </c>
      <c r="AP115" s="30" t="s">
        <v>604</v>
      </c>
      <c r="AQ115" s="30" t="s">
        <v>344</v>
      </c>
      <c r="AR115" s="30" t="s">
        <v>345</v>
      </c>
      <c r="AS115" s="19" t="str">
        <f t="shared" si="1"/>
        <v>2</v>
      </c>
    </row>
    <row r="116" spans="1:45" hidden="1">
      <c r="A116" s="30" t="s">
        <v>330</v>
      </c>
      <c r="B116" s="30" t="s">
        <v>817</v>
      </c>
      <c r="C116" s="30" t="s">
        <v>667</v>
      </c>
      <c r="D116" s="30" t="s">
        <v>606</v>
      </c>
      <c r="E116" s="30" t="s">
        <v>334</v>
      </c>
      <c r="F116" s="30" t="s">
        <v>421</v>
      </c>
      <c r="G116" s="30" t="s">
        <v>644</v>
      </c>
      <c r="H116" s="30" t="s">
        <v>607</v>
      </c>
      <c r="I116" s="30" t="s">
        <v>608</v>
      </c>
      <c r="J116" s="31">
        <v>1500000</v>
      </c>
      <c r="K116" s="31">
        <v>1600000</v>
      </c>
      <c r="L116" s="31">
        <v>1600000</v>
      </c>
      <c r="M116" s="31">
        <v>95405.94</v>
      </c>
      <c r="N116" s="31">
        <v>170000</v>
      </c>
      <c r="O116" s="31">
        <v>0</v>
      </c>
      <c r="P116" s="31">
        <v>0</v>
      </c>
      <c r="Q116" s="31">
        <v>0</v>
      </c>
      <c r="R116" s="31">
        <v>0</v>
      </c>
      <c r="S116" s="31">
        <v>170000</v>
      </c>
      <c r="T116" s="31">
        <v>265405.94</v>
      </c>
      <c r="U116" s="31">
        <v>1334594.06</v>
      </c>
      <c r="V116" s="31">
        <v>1334594.06</v>
      </c>
      <c r="W116" s="31">
        <v>1334594.06</v>
      </c>
      <c r="X116" s="31">
        <v>1334594.06</v>
      </c>
      <c r="Y116" s="31">
        <v>0</v>
      </c>
      <c r="Z116" s="31">
        <v>0</v>
      </c>
      <c r="AA116" s="31">
        <v>0</v>
      </c>
      <c r="AB116" s="32">
        <v>0</v>
      </c>
      <c r="AC116" s="31">
        <v>100000</v>
      </c>
      <c r="AD116" s="30" t="s">
        <v>338</v>
      </c>
      <c r="AE116" s="30" t="s">
        <v>543</v>
      </c>
      <c r="AF116" s="30" t="s">
        <v>596</v>
      </c>
      <c r="AG116" s="30" t="s">
        <v>609</v>
      </c>
      <c r="AH116" s="30" t="s">
        <v>341</v>
      </c>
      <c r="AI116" s="30" t="s">
        <v>341</v>
      </c>
      <c r="AJ116" s="30" t="s">
        <v>341</v>
      </c>
      <c r="AK116" s="30" t="s">
        <v>339</v>
      </c>
      <c r="AL116" s="30" t="s">
        <v>341</v>
      </c>
      <c r="AM116" s="30" t="s">
        <v>341</v>
      </c>
      <c r="AN116" s="30" t="s">
        <v>546</v>
      </c>
      <c r="AO116" s="30" t="s">
        <v>598</v>
      </c>
      <c r="AP116" s="30" t="s">
        <v>608</v>
      </c>
      <c r="AQ116" s="30" t="s">
        <v>344</v>
      </c>
      <c r="AR116" s="30" t="s">
        <v>345</v>
      </c>
      <c r="AS116" s="19" t="str">
        <f t="shared" si="1"/>
        <v>2</v>
      </c>
    </row>
    <row r="117" spans="1:45" hidden="1">
      <c r="A117" s="30" t="s">
        <v>330</v>
      </c>
      <c r="B117" s="30" t="s">
        <v>817</v>
      </c>
      <c r="C117" s="30" t="s">
        <v>667</v>
      </c>
      <c r="D117" s="30" t="s">
        <v>610</v>
      </c>
      <c r="E117" s="30" t="s">
        <v>334</v>
      </c>
      <c r="F117" s="30" t="s">
        <v>421</v>
      </c>
      <c r="G117" s="30" t="s">
        <v>644</v>
      </c>
      <c r="H117" s="30" t="s">
        <v>611</v>
      </c>
      <c r="I117" s="30" t="s">
        <v>612</v>
      </c>
      <c r="J117" s="31">
        <v>500000</v>
      </c>
      <c r="K117" s="31">
        <v>500000</v>
      </c>
      <c r="L117" s="31">
        <v>486239</v>
      </c>
      <c r="M117" s="31">
        <v>0</v>
      </c>
      <c r="N117" s="31">
        <v>0</v>
      </c>
      <c r="O117" s="31">
        <v>486239</v>
      </c>
      <c r="P117" s="31">
        <v>0</v>
      </c>
      <c r="Q117" s="31">
        <v>0</v>
      </c>
      <c r="R117" s="31">
        <v>0</v>
      </c>
      <c r="S117" s="31">
        <v>486239</v>
      </c>
      <c r="T117" s="31">
        <v>486239</v>
      </c>
      <c r="U117" s="31">
        <v>0</v>
      </c>
      <c r="V117" s="31">
        <v>13761</v>
      </c>
      <c r="W117" s="31">
        <v>13761</v>
      </c>
      <c r="X117" s="31">
        <v>13761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0" t="s">
        <v>338</v>
      </c>
      <c r="AE117" s="30" t="s">
        <v>543</v>
      </c>
      <c r="AF117" s="30" t="s">
        <v>596</v>
      </c>
      <c r="AG117" s="30" t="s">
        <v>613</v>
      </c>
      <c r="AH117" s="30" t="s">
        <v>341</v>
      </c>
      <c r="AI117" s="30" t="s">
        <v>341</v>
      </c>
      <c r="AJ117" s="30" t="s">
        <v>341</v>
      </c>
      <c r="AK117" s="30" t="s">
        <v>339</v>
      </c>
      <c r="AL117" s="30" t="s">
        <v>341</v>
      </c>
      <c r="AM117" s="30" t="s">
        <v>341</v>
      </c>
      <c r="AN117" s="30" t="s">
        <v>546</v>
      </c>
      <c r="AO117" s="30" t="s">
        <v>598</v>
      </c>
      <c r="AP117" s="30" t="s">
        <v>612</v>
      </c>
      <c r="AQ117" s="30" t="s">
        <v>344</v>
      </c>
      <c r="AR117" s="30" t="s">
        <v>345</v>
      </c>
      <c r="AS117" s="19" t="str">
        <f t="shared" si="1"/>
        <v>2</v>
      </c>
    </row>
    <row r="118" spans="1:45" hidden="1">
      <c r="A118" s="30" t="s">
        <v>330</v>
      </c>
      <c r="B118" s="30" t="s">
        <v>817</v>
      </c>
      <c r="C118" s="30" t="s">
        <v>667</v>
      </c>
      <c r="D118" s="30" t="s">
        <v>614</v>
      </c>
      <c r="E118" s="30" t="s">
        <v>334</v>
      </c>
      <c r="F118" s="30" t="s">
        <v>421</v>
      </c>
      <c r="G118" s="30" t="s">
        <v>644</v>
      </c>
      <c r="H118" s="30" t="s">
        <v>615</v>
      </c>
      <c r="I118" s="30" t="s">
        <v>616</v>
      </c>
      <c r="J118" s="31">
        <v>100000</v>
      </c>
      <c r="K118" s="31">
        <v>100000</v>
      </c>
      <c r="L118" s="31">
        <v>100000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100000</v>
      </c>
      <c r="V118" s="31">
        <v>100000</v>
      </c>
      <c r="W118" s="31">
        <v>100000</v>
      </c>
      <c r="X118" s="31">
        <v>100000</v>
      </c>
      <c r="Y118" s="31">
        <v>0</v>
      </c>
      <c r="Z118" s="31">
        <v>0</v>
      </c>
      <c r="AA118" s="31">
        <v>0</v>
      </c>
      <c r="AB118" s="32">
        <v>0</v>
      </c>
      <c r="AC118" s="31">
        <v>0</v>
      </c>
      <c r="AD118" s="30" t="s">
        <v>338</v>
      </c>
      <c r="AE118" s="30" t="s">
        <v>543</v>
      </c>
      <c r="AF118" s="30" t="s">
        <v>596</v>
      </c>
      <c r="AG118" s="30" t="s">
        <v>617</v>
      </c>
      <c r="AH118" s="30" t="s">
        <v>341</v>
      </c>
      <c r="AI118" s="30" t="s">
        <v>341</v>
      </c>
      <c r="AJ118" s="30" t="s">
        <v>341</v>
      </c>
      <c r="AK118" s="30" t="s">
        <v>339</v>
      </c>
      <c r="AL118" s="30" t="s">
        <v>341</v>
      </c>
      <c r="AM118" s="30" t="s">
        <v>341</v>
      </c>
      <c r="AN118" s="30" t="s">
        <v>546</v>
      </c>
      <c r="AO118" s="30" t="s">
        <v>598</v>
      </c>
      <c r="AP118" s="30" t="s">
        <v>616</v>
      </c>
      <c r="AQ118" s="30" t="s">
        <v>344</v>
      </c>
      <c r="AR118" s="30" t="s">
        <v>345</v>
      </c>
      <c r="AS118" s="19" t="str">
        <f t="shared" si="1"/>
        <v>2</v>
      </c>
    </row>
    <row r="119" spans="1:45" hidden="1">
      <c r="A119" s="30" t="s">
        <v>330</v>
      </c>
      <c r="B119" s="30" t="s">
        <v>817</v>
      </c>
      <c r="C119" s="30" t="s">
        <v>667</v>
      </c>
      <c r="D119" s="30" t="s">
        <v>618</v>
      </c>
      <c r="E119" s="30" t="s">
        <v>619</v>
      </c>
      <c r="F119" s="30" t="s">
        <v>620</v>
      </c>
      <c r="G119" s="30" t="s">
        <v>644</v>
      </c>
      <c r="H119" s="30" t="s">
        <v>621</v>
      </c>
      <c r="I119" s="30" t="s">
        <v>622</v>
      </c>
      <c r="J119" s="31">
        <v>0</v>
      </c>
      <c r="K119" s="31">
        <v>800000</v>
      </c>
      <c r="L119" s="31">
        <v>800000</v>
      </c>
      <c r="M119" s="31">
        <v>0</v>
      </c>
      <c r="N119" s="31">
        <v>789548.99</v>
      </c>
      <c r="O119" s="31">
        <v>0</v>
      </c>
      <c r="P119" s="31">
        <v>0</v>
      </c>
      <c r="Q119" s="31">
        <v>0</v>
      </c>
      <c r="R119" s="31">
        <v>0</v>
      </c>
      <c r="S119" s="31">
        <v>789548.99</v>
      </c>
      <c r="T119" s="31">
        <v>789548.99</v>
      </c>
      <c r="U119" s="31">
        <v>10451.01</v>
      </c>
      <c r="V119" s="31">
        <v>10451.01</v>
      </c>
      <c r="W119" s="31">
        <v>10451.01</v>
      </c>
      <c r="X119" s="31">
        <v>10451.01</v>
      </c>
      <c r="Y119" s="31">
        <v>0</v>
      </c>
      <c r="Z119" s="31">
        <v>0</v>
      </c>
      <c r="AA119" s="31">
        <v>0</v>
      </c>
      <c r="AB119" s="32">
        <v>0</v>
      </c>
      <c r="AC119" s="31">
        <v>800000</v>
      </c>
      <c r="AD119" s="30" t="s">
        <v>338</v>
      </c>
      <c r="AE119" s="30" t="s">
        <v>623</v>
      </c>
      <c r="AF119" s="30" t="s">
        <v>624</v>
      </c>
      <c r="AG119" s="30" t="s">
        <v>625</v>
      </c>
      <c r="AH119" s="30" t="s">
        <v>341</v>
      </c>
      <c r="AI119" s="30" t="s">
        <v>341</v>
      </c>
      <c r="AJ119" s="30" t="s">
        <v>341</v>
      </c>
      <c r="AK119" s="30" t="s">
        <v>339</v>
      </c>
      <c r="AL119" s="30" t="s">
        <v>341</v>
      </c>
      <c r="AM119" s="30" t="s">
        <v>341</v>
      </c>
      <c r="AN119" s="30" t="s">
        <v>626</v>
      </c>
      <c r="AO119" s="30" t="s">
        <v>627</v>
      </c>
      <c r="AP119" s="30" t="s">
        <v>622</v>
      </c>
      <c r="AQ119" s="30" t="s">
        <v>344</v>
      </c>
      <c r="AR119" s="30" t="s">
        <v>628</v>
      </c>
      <c r="AS119" s="19" t="str">
        <f t="shared" si="1"/>
        <v>5</v>
      </c>
    </row>
    <row r="120" spans="1:45" hidden="1">
      <c r="A120" s="30" t="s">
        <v>330</v>
      </c>
      <c r="B120" s="30" t="s">
        <v>817</v>
      </c>
      <c r="C120" s="30" t="s">
        <v>667</v>
      </c>
      <c r="D120" s="30" t="s">
        <v>633</v>
      </c>
      <c r="E120" s="30" t="s">
        <v>619</v>
      </c>
      <c r="F120" s="30" t="s">
        <v>620</v>
      </c>
      <c r="G120" s="30" t="s">
        <v>644</v>
      </c>
      <c r="H120" s="30" t="s">
        <v>634</v>
      </c>
      <c r="I120" s="30" t="s">
        <v>635</v>
      </c>
      <c r="J120" s="31">
        <v>40000000</v>
      </c>
      <c r="K120" s="31">
        <v>48720000</v>
      </c>
      <c r="L120" s="31">
        <v>48720000</v>
      </c>
      <c r="M120" s="31">
        <v>0</v>
      </c>
      <c r="N120" s="31">
        <v>0</v>
      </c>
      <c r="O120" s="31">
        <v>0</v>
      </c>
      <c r="P120" s="31">
        <v>27336242.16</v>
      </c>
      <c r="Q120" s="31">
        <v>27336242.16</v>
      </c>
      <c r="R120" s="31">
        <v>0</v>
      </c>
      <c r="S120" s="31">
        <v>27336242.16</v>
      </c>
      <c r="T120" s="31">
        <v>27336242.16</v>
      </c>
      <c r="U120" s="31">
        <v>21383757.84</v>
      </c>
      <c r="V120" s="31">
        <v>21383757.84</v>
      </c>
      <c r="W120" s="31">
        <v>21383757.84</v>
      </c>
      <c r="X120" s="31">
        <v>21383757.84</v>
      </c>
      <c r="Y120" s="31">
        <v>0</v>
      </c>
      <c r="Z120" s="31">
        <v>0</v>
      </c>
      <c r="AA120" s="31">
        <v>0</v>
      </c>
      <c r="AB120" s="32">
        <v>0</v>
      </c>
      <c r="AC120" s="31">
        <v>8720000</v>
      </c>
      <c r="AD120" s="30" t="s">
        <v>338</v>
      </c>
      <c r="AE120" s="30" t="s">
        <v>623</v>
      </c>
      <c r="AF120" s="30" t="s">
        <v>624</v>
      </c>
      <c r="AG120" s="30" t="s">
        <v>636</v>
      </c>
      <c r="AH120" s="30" t="s">
        <v>341</v>
      </c>
      <c r="AI120" s="30" t="s">
        <v>341</v>
      </c>
      <c r="AJ120" s="30" t="s">
        <v>341</v>
      </c>
      <c r="AK120" s="30" t="s">
        <v>339</v>
      </c>
      <c r="AL120" s="30" t="s">
        <v>341</v>
      </c>
      <c r="AM120" s="30" t="s">
        <v>341</v>
      </c>
      <c r="AN120" s="30" t="s">
        <v>626</v>
      </c>
      <c r="AO120" s="30" t="s">
        <v>627</v>
      </c>
      <c r="AP120" s="30" t="s">
        <v>635</v>
      </c>
      <c r="AQ120" s="30" t="s">
        <v>344</v>
      </c>
      <c r="AR120" s="30" t="s">
        <v>628</v>
      </c>
      <c r="AS120" s="19" t="str">
        <f t="shared" si="1"/>
        <v>5</v>
      </c>
    </row>
    <row r="121" spans="1:45" hidden="1">
      <c r="A121" s="30" t="s">
        <v>330</v>
      </c>
      <c r="B121" s="30" t="s">
        <v>817</v>
      </c>
      <c r="C121" s="30" t="s">
        <v>667</v>
      </c>
      <c r="D121" s="30" t="s">
        <v>706</v>
      </c>
      <c r="E121" s="30" t="s">
        <v>619</v>
      </c>
      <c r="F121" s="30" t="s">
        <v>620</v>
      </c>
      <c r="G121" s="30" t="s">
        <v>644</v>
      </c>
      <c r="H121" s="30" t="s">
        <v>707</v>
      </c>
      <c r="I121" s="30" t="s">
        <v>708</v>
      </c>
      <c r="J121" s="31">
        <v>25000000</v>
      </c>
      <c r="K121" s="31">
        <v>18980000</v>
      </c>
      <c r="L121" s="31">
        <v>18980000</v>
      </c>
      <c r="M121" s="31">
        <v>0</v>
      </c>
      <c r="N121" s="31">
        <v>17979138.460000001</v>
      </c>
      <c r="O121" s="31">
        <v>0</v>
      </c>
      <c r="P121" s="31">
        <v>0</v>
      </c>
      <c r="Q121" s="31">
        <v>0</v>
      </c>
      <c r="R121" s="31">
        <v>0</v>
      </c>
      <c r="S121" s="31">
        <v>17979138.460000001</v>
      </c>
      <c r="T121" s="31">
        <v>17979138.460000001</v>
      </c>
      <c r="U121" s="31">
        <v>1000861.54</v>
      </c>
      <c r="V121" s="31">
        <v>1000861.54</v>
      </c>
      <c r="W121" s="31">
        <v>1000861.54</v>
      </c>
      <c r="X121" s="31">
        <v>1000861.54</v>
      </c>
      <c r="Y121" s="31">
        <v>0</v>
      </c>
      <c r="Z121" s="31">
        <v>0</v>
      </c>
      <c r="AA121" s="31">
        <v>0</v>
      </c>
      <c r="AB121" s="32">
        <v>-6020000</v>
      </c>
      <c r="AC121" s="31">
        <v>0</v>
      </c>
      <c r="AD121" s="30" t="s">
        <v>338</v>
      </c>
      <c r="AE121" s="30" t="s">
        <v>623</v>
      </c>
      <c r="AF121" s="30" t="s">
        <v>624</v>
      </c>
      <c r="AG121" s="30" t="s">
        <v>709</v>
      </c>
      <c r="AH121" s="30" t="s">
        <v>341</v>
      </c>
      <c r="AI121" s="30" t="s">
        <v>341</v>
      </c>
      <c r="AJ121" s="30" t="s">
        <v>341</v>
      </c>
      <c r="AK121" s="30" t="s">
        <v>339</v>
      </c>
      <c r="AL121" s="30" t="s">
        <v>341</v>
      </c>
      <c r="AM121" s="30" t="s">
        <v>341</v>
      </c>
      <c r="AN121" s="30" t="s">
        <v>626</v>
      </c>
      <c r="AO121" s="30" t="s">
        <v>627</v>
      </c>
      <c r="AP121" s="30" t="s">
        <v>708</v>
      </c>
      <c r="AQ121" s="30" t="s">
        <v>344</v>
      </c>
      <c r="AR121" s="30" t="s">
        <v>628</v>
      </c>
      <c r="AS121" s="19" t="str">
        <f t="shared" si="1"/>
        <v>5</v>
      </c>
    </row>
    <row r="122" spans="1:45" hidden="1">
      <c r="A122" s="30" t="s">
        <v>330</v>
      </c>
      <c r="B122" s="30" t="s">
        <v>817</v>
      </c>
      <c r="C122" s="30" t="s">
        <v>667</v>
      </c>
      <c r="D122" s="30" t="s">
        <v>637</v>
      </c>
      <c r="E122" s="30" t="s">
        <v>619</v>
      </c>
      <c r="F122" s="30" t="s">
        <v>638</v>
      </c>
      <c r="G122" s="30" t="s">
        <v>644</v>
      </c>
      <c r="H122" s="30" t="s">
        <v>639</v>
      </c>
      <c r="I122" s="30" t="s">
        <v>639</v>
      </c>
      <c r="J122" s="31">
        <v>35000000</v>
      </c>
      <c r="K122" s="31">
        <v>31500000</v>
      </c>
      <c r="L122" s="31">
        <v>31500000</v>
      </c>
      <c r="M122" s="31">
        <v>0</v>
      </c>
      <c r="N122" s="31">
        <v>8227439.3899999997</v>
      </c>
      <c r="O122" s="31">
        <v>0</v>
      </c>
      <c r="P122" s="31">
        <v>5008239.0999999996</v>
      </c>
      <c r="Q122" s="31">
        <v>5008239.0999999996</v>
      </c>
      <c r="R122" s="31">
        <v>5008239.0999999996</v>
      </c>
      <c r="S122" s="31">
        <v>13235678.49</v>
      </c>
      <c r="T122" s="31">
        <v>13235678.49</v>
      </c>
      <c r="U122" s="31">
        <v>18264321.510000002</v>
      </c>
      <c r="V122" s="31">
        <v>18264321.510000002</v>
      </c>
      <c r="W122" s="31">
        <v>18264321.510000002</v>
      </c>
      <c r="X122" s="31">
        <v>18264321.510000002</v>
      </c>
      <c r="Y122" s="31">
        <v>0</v>
      </c>
      <c r="Z122" s="31">
        <v>0</v>
      </c>
      <c r="AA122" s="31">
        <v>0</v>
      </c>
      <c r="AB122" s="32">
        <v>-3500000</v>
      </c>
      <c r="AC122" s="31">
        <v>0</v>
      </c>
      <c r="AD122" s="30" t="s">
        <v>338</v>
      </c>
      <c r="AE122" s="30" t="s">
        <v>623</v>
      </c>
      <c r="AF122" s="30" t="s">
        <v>640</v>
      </c>
      <c r="AG122" s="30" t="s">
        <v>641</v>
      </c>
      <c r="AH122" s="30" t="s">
        <v>341</v>
      </c>
      <c r="AI122" s="30" t="s">
        <v>341</v>
      </c>
      <c r="AJ122" s="30" t="s">
        <v>341</v>
      </c>
      <c r="AK122" s="30" t="s">
        <v>339</v>
      </c>
      <c r="AL122" s="30" t="s">
        <v>341</v>
      </c>
      <c r="AM122" s="30" t="s">
        <v>341</v>
      </c>
      <c r="AN122" s="30" t="s">
        <v>626</v>
      </c>
      <c r="AO122" s="30" t="s">
        <v>642</v>
      </c>
      <c r="AP122" s="30" t="s">
        <v>639</v>
      </c>
      <c r="AQ122" s="30" t="s">
        <v>344</v>
      </c>
      <c r="AR122" s="30" t="s">
        <v>628</v>
      </c>
      <c r="AS122" s="19" t="str">
        <f t="shared" si="1"/>
        <v>5</v>
      </c>
    </row>
    <row r="123" spans="1:45" hidden="1">
      <c r="A123" s="30" t="s">
        <v>330</v>
      </c>
      <c r="B123" s="30" t="s">
        <v>817</v>
      </c>
      <c r="C123" s="30" t="s">
        <v>667</v>
      </c>
      <c r="D123" s="30" t="s">
        <v>717</v>
      </c>
      <c r="E123" s="30" t="s">
        <v>334</v>
      </c>
      <c r="F123" s="30" t="s">
        <v>644</v>
      </c>
      <c r="G123" s="30" t="s">
        <v>644</v>
      </c>
      <c r="H123" s="30" t="s">
        <v>645</v>
      </c>
      <c r="I123" s="30" t="s">
        <v>646</v>
      </c>
      <c r="J123" s="31">
        <v>30769249</v>
      </c>
      <c r="K123" s="31">
        <v>30769249</v>
      </c>
      <c r="L123" s="31">
        <v>30248101</v>
      </c>
      <c r="M123" s="31">
        <v>0</v>
      </c>
      <c r="N123" s="31">
        <v>15478953.32</v>
      </c>
      <c r="O123" s="31">
        <v>0</v>
      </c>
      <c r="P123" s="31">
        <v>13068935.68</v>
      </c>
      <c r="Q123" s="31">
        <v>13068935.68</v>
      </c>
      <c r="R123" s="31">
        <v>1846695.14</v>
      </c>
      <c r="S123" s="31">
        <v>28547889</v>
      </c>
      <c r="T123" s="31">
        <v>28547889</v>
      </c>
      <c r="U123" s="31">
        <v>1700212</v>
      </c>
      <c r="V123" s="31">
        <v>2221360</v>
      </c>
      <c r="W123" s="31">
        <v>2221360</v>
      </c>
      <c r="X123" s="31">
        <v>2221360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0" t="s">
        <v>338</v>
      </c>
      <c r="AE123" s="30" t="s">
        <v>647</v>
      </c>
      <c r="AF123" s="30" t="s">
        <v>648</v>
      </c>
      <c r="AG123" s="30" t="s">
        <v>649</v>
      </c>
      <c r="AH123" s="30" t="s">
        <v>378</v>
      </c>
      <c r="AI123" s="30" t="s">
        <v>341</v>
      </c>
      <c r="AJ123" s="30" t="s">
        <v>341</v>
      </c>
      <c r="AK123" s="30" t="s">
        <v>339</v>
      </c>
      <c r="AL123" s="30" t="s">
        <v>650</v>
      </c>
      <c r="AM123" s="30" t="s">
        <v>396</v>
      </c>
      <c r="AN123" s="30" t="s">
        <v>651</v>
      </c>
      <c r="AO123" s="30" t="s">
        <v>652</v>
      </c>
      <c r="AP123" s="30" t="s">
        <v>653</v>
      </c>
      <c r="AQ123" s="30" t="s">
        <v>344</v>
      </c>
      <c r="AR123" s="30" t="s">
        <v>345</v>
      </c>
      <c r="AS123" s="19" t="str">
        <f t="shared" si="1"/>
        <v>6</v>
      </c>
    </row>
    <row r="124" spans="1:45" hidden="1">
      <c r="A124" s="30" t="s">
        <v>330</v>
      </c>
      <c r="B124" s="30" t="s">
        <v>817</v>
      </c>
      <c r="C124" s="30" t="s">
        <v>667</v>
      </c>
      <c r="D124" s="30" t="s">
        <v>718</v>
      </c>
      <c r="E124" s="30" t="s">
        <v>334</v>
      </c>
      <c r="F124" s="30" t="s">
        <v>644</v>
      </c>
      <c r="G124" s="30" t="s">
        <v>644</v>
      </c>
      <c r="H124" s="30" t="s">
        <v>655</v>
      </c>
      <c r="I124" s="30" t="s">
        <v>656</v>
      </c>
      <c r="J124" s="31">
        <v>4899562</v>
      </c>
      <c r="K124" s="31">
        <v>4899562</v>
      </c>
      <c r="L124" s="31">
        <v>4816577</v>
      </c>
      <c r="M124" s="31">
        <v>0</v>
      </c>
      <c r="N124" s="31">
        <v>2498633.2799999998</v>
      </c>
      <c r="O124" s="31">
        <v>0</v>
      </c>
      <c r="P124" s="31">
        <v>2081040.72</v>
      </c>
      <c r="Q124" s="31">
        <v>2081040.72</v>
      </c>
      <c r="R124" s="31">
        <v>294059.74</v>
      </c>
      <c r="S124" s="31">
        <v>4579674</v>
      </c>
      <c r="T124" s="31">
        <v>4579674</v>
      </c>
      <c r="U124" s="31">
        <v>236903</v>
      </c>
      <c r="V124" s="31">
        <v>319888</v>
      </c>
      <c r="W124" s="31">
        <v>319888</v>
      </c>
      <c r="X124" s="31">
        <v>319888</v>
      </c>
      <c r="Y124" s="31">
        <v>0</v>
      </c>
      <c r="Z124" s="31">
        <v>0</v>
      </c>
      <c r="AA124" s="31">
        <v>0</v>
      </c>
      <c r="AB124" s="32">
        <v>0</v>
      </c>
      <c r="AC124" s="31">
        <v>0</v>
      </c>
      <c r="AD124" s="30" t="s">
        <v>338</v>
      </c>
      <c r="AE124" s="30" t="s">
        <v>647</v>
      </c>
      <c r="AF124" s="30" t="s">
        <v>648</v>
      </c>
      <c r="AG124" s="30" t="s">
        <v>649</v>
      </c>
      <c r="AH124" s="30" t="s">
        <v>338</v>
      </c>
      <c r="AI124" s="30" t="s">
        <v>341</v>
      </c>
      <c r="AJ124" s="30" t="s">
        <v>341</v>
      </c>
      <c r="AK124" s="30" t="s">
        <v>339</v>
      </c>
      <c r="AL124" s="30" t="s">
        <v>657</v>
      </c>
      <c r="AM124" s="30" t="s">
        <v>380</v>
      </c>
      <c r="AN124" s="30" t="s">
        <v>651</v>
      </c>
      <c r="AO124" s="30" t="s">
        <v>652</v>
      </c>
      <c r="AP124" s="30" t="s">
        <v>653</v>
      </c>
      <c r="AQ124" s="30" t="s">
        <v>344</v>
      </c>
      <c r="AR124" s="30" t="s">
        <v>345</v>
      </c>
      <c r="AS124" s="19" t="str">
        <f t="shared" si="1"/>
        <v>6</v>
      </c>
    </row>
    <row r="125" spans="1:45" hidden="1">
      <c r="A125" s="30" t="s">
        <v>330</v>
      </c>
      <c r="B125" s="30" t="s">
        <v>817</v>
      </c>
      <c r="C125" s="30" t="s">
        <v>667</v>
      </c>
      <c r="D125" s="30" t="s">
        <v>658</v>
      </c>
      <c r="E125" s="30" t="s">
        <v>334</v>
      </c>
      <c r="F125" s="30" t="s">
        <v>659</v>
      </c>
      <c r="G125" s="30" t="s">
        <v>644</v>
      </c>
      <c r="H125" s="30" t="s">
        <v>660</v>
      </c>
      <c r="I125" s="30" t="s">
        <v>660</v>
      </c>
      <c r="J125" s="31">
        <v>78310000</v>
      </c>
      <c r="K125" s="31">
        <v>78310000</v>
      </c>
      <c r="L125" s="31">
        <v>69192327</v>
      </c>
      <c r="M125" s="31">
        <v>0</v>
      </c>
      <c r="N125" s="31">
        <v>10000000.73</v>
      </c>
      <c r="O125" s="31">
        <v>0</v>
      </c>
      <c r="P125" s="31">
        <v>59192326.270000003</v>
      </c>
      <c r="Q125" s="31">
        <v>59192326.270000003</v>
      </c>
      <c r="R125" s="31">
        <v>7796639.2400000002</v>
      </c>
      <c r="S125" s="31">
        <v>69192327</v>
      </c>
      <c r="T125" s="31">
        <v>69192327</v>
      </c>
      <c r="U125" s="31">
        <v>0</v>
      </c>
      <c r="V125" s="31">
        <v>9117673</v>
      </c>
      <c r="W125" s="31">
        <v>9117673</v>
      </c>
      <c r="X125" s="31">
        <v>9117673</v>
      </c>
      <c r="Y125" s="31">
        <v>0</v>
      </c>
      <c r="Z125" s="31">
        <v>0</v>
      </c>
      <c r="AA125" s="31">
        <v>0</v>
      </c>
      <c r="AB125" s="32">
        <v>0</v>
      </c>
      <c r="AC125" s="31">
        <v>0</v>
      </c>
      <c r="AD125" s="30" t="s">
        <v>338</v>
      </c>
      <c r="AE125" s="30" t="s">
        <v>647</v>
      </c>
      <c r="AF125" s="30" t="s">
        <v>661</v>
      </c>
      <c r="AG125" s="30" t="s">
        <v>662</v>
      </c>
      <c r="AH125" s="30" t="s">
        <v>341</v>
      </c>
      <c r="AI125" s="30" t="s">
        <v>341</v>
      </c>
      <c r="AJ125" s="30" t="s">
        <v>341</v>
      </c>
      <c r="AK125" s="30" t="s">
        <v>339</v>
      </c>
      <c r="AL125" s="30" t="s">
        <v>341</v>
      </c>
      <c r="AM125" s="30" t="s">
        <v>341</v>
      </c>
      <c r="AN125" s="30" t="s">
        <v>651</v>
      </c>
      <c r="AO125" s="30" t="s">
        <v>663</v>
      </c>
      <c r="AP125" s="30" t="s">
        <v>660</v>
      </c>
      <c r="AQ125" s="30" t="s">
        <v>344</v>
      </c>
      <c r="AR125" s="30" t="s">
        <v>345</v>
      </c>
      <c r="AS125" s="19" t="str">
        <f t="shared" si="1"/>
        <v>6</v>
      </c>
    </row>
    <row r="126" spans="1:45" hidden="1">
      <c r="A126" s="30" t="s">
        <v>330</v>
      </c>
      <c r="B126" s="30" t="s">
        <v>817</v>
      </c>
      <c r="C126" s="30" t="s">
        <v>667</v>
      </c>
      <c r="D126" s="30" t="s">
        <v>664</v>
      </c>
      <c r="E126" s="30" t="s">
        <v>334</v>
      </c>
      <c r="F126" s="30" t="s">
        <v>659</v>
      </c>
      <c r="G126" s="30" t="s">
        <v>644</v>
      </c>
      <c r="H126" s="30" t="s">
        <v>665</v>
      </c>
      <c r="I126" s="30" t="s">
        <v>665</v>
      </c>
      <c r="J126" s="31">
        <v>10000000</v>
      </c>
      <c r="K126" s="31">
        <v>10000000</v>
      </c>
      <c r="L126" s="31">
        <v>6000000</v>
      </c>
      <c r="M126" s="31">
        <v>0</v>
      </c>
      <c r="N126" s="31">
        <v>0</v>
      </c>
      <c r="O126" s="31">
        <v>0</v>
      </c>
      <c r="P126" s="31">
        <v>1895649</v>
      </c>
      <c r="Q126" s="31">
        <v>1895649</v>
      </c>
      <c r="R126" s="31">
        <v>793538</v>
      </c>
      <c r="S126" s="31">
        <v>1895649</v>
      </c>
      <c r="T126" s="31">
        <v>1895649</v>
      </c>
      <c r="U126" s="31">
        <v>4104351</v>
      </c>
      <c r="V126" s="31">
        <v>8104351</v>
      </c>
      <c r="W126" s="31">
        <v>8104351</v>
      </c>
      <c r="X126" s="31">
        <v>8104351</v>
      </c>
      <c r="Y126" s="31">
        <v>0</v>
      </c>
      <c r="Z126" s="31">
        <v>0</v>
      </c>
      <c r="AA126" s="31">
        <v>0</v>
      </c>
      <c r="AB126" s="32">
        <v>0</v>
      </c>
      <c r="AC126" s="31">
        <v>0</v>
      </c>
      <c r="AD126" s="30" t="s">
        <v>338</v>
      </c>
      <c r="AE126" s="30" t="s">
        <v>647</v>
      </c>
      <c r="AF126" s="30" t="s">
        <v>661</v>
      </c>
      <c r="AG126" s="30" t="s">
        <v>666</v>
      </c>
      <c r="AH126" s="30" t="s">
        <v>341</v>
      </c>
      <c r="AI126" s="30" t="s">
        <v>341</v>
      </c>
      <c r="AJ126" s="30" t="s">
        <v>341</v>
      </c>
      <c r="AK126" s="30" t="s">
        <v>339</v>
      </c>
      <c r="AL126" s="30" t="s">
        <v>341</v>
      </c>
      <c r="AM126" s="30" t="s">
        <v>341</v>
      </c>
      <c r="AN126" s="30" t="s">
        <v>651</v>
      </c>
      <c r="AO126" s="30" t="s">
        <v>663</v>
      </c>
      <c r="AP126" s="30" t="s">
        <v>665</v>
      </c>
      <c r="AQ126" s="30" t="s">
        <v>344</v>
      </c>
      <c r="AR126" s="30" t="s">
        <v>345</v>
      </c>
      <c r="AS126" s="19" t="str">
        <f t="shared" si="1"/>
        <v>6</v>
      </c>
    </row>
    <row r="127" spans="1:45" hidden="1">
      <c r="A127" s="30" t="s">
        <v>330</v>
      </c>
      <c r="B127" s="30" t="s">
        <v>817</v>
      </c>
      <c r="C127" s="30" t="s">
        <v>667</v>
      </c>
      <c r="D127" s="30" t="s">
        <v>719</v>
      </c>
      <c r="E127" s="30" t="s">
        <v>334</v>
      </c>
      <c r="F127" s="30" t="s">
        <v>659</v>
      </c>
      <c r="G127" s="30" t="s">
        <v>644</v>
      </c>
      <c r="H127" s="30" t="s">
        <v>720</v>
      </c>
      <c r="I127" s="30" t="s">
        <v>720</v>
      </c>
      <c r="J127" s="31">
        <v>1000000</v>
      </c>
      <c r="K127" s="31">
        <v>1000000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1000000</v>
      </c>
      <c r="W127" s="31">
        <v>1000000</v>
      </c>
      <c r="X127" s="31">
        <v>1000000</v>
      </c>
      <c r="Y127" s="31">
        <v>0</v>
      </c>
      <c r="Z127" s="31">
        <v>0</v>
      </c>
      <c r="AA127" s="31">
        <v>0</v>
      </c>
      <c r="AB127" s="32">
        <v>0</v>
      </c>
      <c r="AC127" s="31">
        <v>0</v>
      </c>
      <c r="AD127" s="30" t="s">
        <v>338</v>
      </c>
      <c r="AE127" s="30" t="s">
        <v>647</v>
      </c>
      <c r="AF127" s="30" t="s">
        <v>721</v>
      </c>
      <c r="AG127" s="30" t="s">
        <v>722</v>
      </c>
      <c r="AH127" s="30" t="s">
        <v>341</v>
      </c>
      <c r="AI127" s="30" t="s">
        <v>341</v>
      </c>
      <c r="AJ127" s="30" t="s">
        <v>341</v>
      </c>
      <c r="AK127" s="30" t="s">
        <v>339</v>
      </c>
      <c r="AL127" s="30" t="s">
        <v>341</v>
      </c>
      <c r="AM127" s="30" t="s">
        <v>341</v>
      </c>
      <c r="AN127" s="30" t="s">
        <v>651</v>
      </c>
      <c r="AO127" s="30" t="s">
        <v>723</v>
      </c>
      <c r="AP127" s="30" t="s">
        <v>720</v>
      </c>
      <c r="AQ127" s="30" t="s">
        <v>344</v>
      </c>
      <c r="AR127" s="30" t="s">
        <v>345</v>
      </c>
      <c r="AS127" s="19" t="str">
        <f t="shared" si="1"/>
        <v>6</v>
      </c>
    </row>
    <row r="128" spans="1:45" hidden="1">
      <c r="A128" s="30" t="s">
        <v>330</v>
      </c>
      <c r="B128" s="30" t="s">
        <v>817</v>
      </c>
      <c r="C128" s="30" t="s">
        <v>667</v>
      </c>
      <c r="D128" s="30" t="s">
        <v>724</v>
      </c>
      <c r="E128" s="30" t="s">
        <v>334</v>
      </c>
      <c r="F128" s="30" t="s">
        <v>421</v>
      </c>
      <c r="G128" s="30" t="s">
        <v>644</v>
      </c>
      <c r="H128" s="30" t="s">
        <v>725</v>
      </c>
      <c r="I128" s="30" t="s">
        <v>726</v>
      </c>
      <c r="J128" s="31">
        <v>200000</v>
      </c>
      <c r="K128" s="31">
        <v>200000</v>
      </c>
      <c r="L128" s="31">
        <v>100000</v>
      </c>
      <c r="M128" s="31">
        <v>0</v>
      </c>
      <c r="N128" s="31">
        <v>0</v>
      </c>
      <c r="O128" s="31">
        <v>0</v>
      </c>
      <c r="P128" s="31">
        <v>100000</v>
      </c>
      <c r="Q128" s="31">
        <v>100000</v>
      </c>
      <c r="R128" s="31">
        <v>0</v>
      </c>
      <c r="S128" s="31">
        <v>100000</v>
      </c>
      <c r="T128" s="31">
        <v>100000</v>
      </c>
      <c r="U128" s="31">
        <v>0</v>
      </c>
      <c r="V128" s="31">
        <v>100000</v>
      </c>
      <c r="W128" s="31">
        <v>100000</v>
      </c>
      <c r="X128" s="31">
        <v>100000</v>
      </c>
      <c r="Y128" s="31">
        <v>0</v>
      </c>
      <c r="Z128" s="31">
        <v>0</v>
      </c>
      <c r="AA128" s="31">
        <v>0</v>
      </c>
      <c r="AB128" s="32">
        <v>0</v>
      </c>
      <c r="AC128" s="31">
        <v>0</v>
      </c>
      <c r="AD128" s="30" t="s">
        <v>338</v>
      </c>
      <c r="AE128" s="30" t="s">
        <v>727</v>
      </c>
      <c r="AF128" s="30" t="s">
        <v>728</v>
      </c>
      <c r="AG128" s="30" t="s">
        <v>729</v>
      </c>
      <c r="AH128" s="30" t="s">
        <v>341</v>
      </c>
      <c r="AI128" s="30" t="s">
        <v>341</v>
      </c>
      <c r="AJ128" s="30" t="s">
        <v>341</v>
      </c>
      <c r="AK128" s="30" t="s">
        <v>339</v>
      </c>
      <c r="AL128" s="30" t="s">
        <v>341</v>
      </c>
      <c r="AM128" s="30" t="s">
        <v>341</v>
      </c>
      <c r="AN128" s="30" t="s">
        <v>730</v>
      </c>
      <c r="AO128" s="30" t="s">
        <v>731</v>
      </c>
      <c r="AP128" s="30" t="s">
        <v>726</v>
      </c>
      <c r="AQ128" s="30" t="s">
        <v>344</v>
      </c>
      <c r="AR128" s="30" t="s">
        <v>345</v>
      </c>
      <c r="AS128" s="19" t="str">
        <f t="shared" si="1"/>
        <v>9</v>
      </c>
    </row>
    <row r="129" spans="1:45" hidden="1">
      <c r="A129" s="30" t="s">
        <v>330</v>
      </c>
      <c r="B129" s="30" t="s">
        <v>817</v>
      </c>
      <c r="C129" s="30" t="s">
        <v>732</v>
      </c>
      <c r="D129" s="30" t="s">
        <v>333</v>
      </c>
      <c r="E129" s="30" t="s">
        <v>334</v>
      </c>
      <c r="F129" s="30" t="s">
        <v>335</v>
      </c>
      <c r="G129" s="30" t="s">
        <v>644</v>
      </c>
      <c r="H129" s="30" t="s">
        <v>336</v>
      </c>
      <c r="I129" s="30" t="s">
        <v>337</v>
      </c>
      <c r="J129" s="31">
        <v>382058550</v>
      </c>
      <c r="K129" s="31">
        <v>382058550</v>
      </c>
      <c r="L129" s="31">
        <v>370808550</v>
      </c>
      <c r="M129" s="31">
        <v>0</v>
      </c>
      <c r="N129" s="31">
        <v>478666.67</v>
      </c>
      <c r="O129" s="31">
        <v>0</v>
      </c>
      <c r="P129" s="31">
        <v>175821169.38999999</v>
      </c>
      <c r="Q129" s="31">
        <v>175821169.38999999</v>
      </c>
      <c r="R129" s="31">
        <v>27306951.640000001</v>
      </c>
      <c r="S129" s="31">
        <v>176299836.06</v>
      </c>
      <c r="T129" s="31">
        <v>176299836.06</v>
      </c>
      <c r="U129" s="31">
        <v>194508713.94</v>
      </c>
      <c r="V129" s="31">
        <v>205758713.94</v>
      </c>
      <c r="W129" s="31">
        <v>205758713.94</v>
      </c>
      <c r="X129" s="31">
        <v>205758713.94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0" t="s">
        <v>338</v>
      </c>
      <c r="AE129" s="30" t="s">
        <v>339</v>
      </c>
      <c r="AF129" s="30" t="s">
        <v>334</v>
      </c>
      <c r="AG129" s="30" t="s">
        <v>340</v>
      </c>
      <c r="AH129" s="30" t="s">
        <v>341</v>
      </c>
      <c r="AI129" s="30" t="s">
        <v>341</v>
      </c>
      <c r="AJ129" s="30" t="s">
        <v>341</v>
      </c>
      <c r="AK129" s="30" t="s">
        <v>339</v>
      </c>
      <c r="AL129" s="30" t="s">
        <v>341</v>
      </c>
      <c r="AM129" s="30" t="s">
        <v>341</v>
      </c>
      <c r="AN129" s="30" t="s">
        <v>342</v>
      </c>
      <c r="AO129" s="30" t="s">
        <v>343</v>
      </c>
      <c r="AP129" s="30" t="s">
        <v>337</v>
      </c>
      <c r="AQ129" s="30" t="s">
        <v>344</v>
      </c>
      <c r="AR129" s="30" t="s">
        <v>345</v>
      </c>
      <c r="AS129" s="19" t="str">
        <f t="shared" si="1"/>
        <v>0</v>
      </c>
    </row>
    <row r="130" spans="1:45" hidden="1">
      <c r="A130" s="30" t="s">
        <v>330</v>
      </c>
      <c r="B130" s="30" t="s">
        <v>817</v>
      </c>
      <c r="C130" s="30" t="s">
        <v>732</v>
      </c>
      <c r="D130" s="30" t="s">
        <v>346</v>
      </c>
      <c r="E130" s="30" t="s">
        <v>334</v>
      </c>
      <c r="F130" s="30" t="s">
        <v>335</v>
      </c>
      <c r="G130" s="30" t="s">
        <v>644</v>
      </c>
      <c r="H130" s="30" t="s">
        <v>347</v>
      </c>
      <c r="I130" s="30" t="s">
        <v>348</v>
      </c>
      <c r="J130" s="31">
        <v>15600000</v>
      </c>
      <c r="K130" s="31">
        <v>15600000</v>
      </c>
      <c r="L130" s="31">
        <v>15600000</v>
      </c>
      <c r="M130" s="31">
        <v>0</v>
      </c>
      <c r="N130" s="31">
        <v>0</v>
      </c>
      <c r="O130" s="31">
        <v>0</v>
      </c>
      <c r="P130" s="31">
        <v>2806474.83</v>
      </c>
      <c r="Q130" s="31">
        <v>2806474.83</v>
      </c>
      <c r="R130" s="31">
        <v>656553.41</v>
      </c>
      <c r="S130" s="31">
        <v>2806474.83</v>
      </c>
      <c r="T130" s="31">
        <v>2806474.83</v>
      </c>
      <c r="U130" s="31">
        <v>12793525.17</v>
      </c>
      <c r="V130" s="31">
        <v>12793525.17</v>
      </c>
      <c r="W130" s="31">
        <v>12793525.17</v>
      </c>
      <c r="X130" s="31">
        <v>12793525.17</v>
      </c>
      <c r="Y130" s="31">
        <v>0</v>
      </c>
      <c r="Z130" s="31">
        <v>0</v>
      </c>
      <c r="AA130" s="31">
        <v>0</v>
      </c>
      <c r="AB130" s="32">
        <v>0</v>
      </c>
      <c r="AC130" s="31">
        <v>0</v>
      </c>
      <c r="AD130" s="30" t="s">
        <v>338</v>
      </c>
      <c r="AE130" s="30" t="s">
        <v>339</v>
      </c>
      <c r="AF130" s="30" t="s">
        <v>349</v>
      </c>
      <c r="AG130" s="30" t="s">
        <v>350</v>
      </c>
      <c r="AH130" s="30" t="s">
        <v>341</v>
      </c>
      <c r="AI130" s="30" t="s">
        <v>341</v>
      </c>
      <c r="AJ130" s="30" t="s">
        <v>341</v>
      </c>
      <c r="AK130" s="30" t="s">
        <v>339</v>
      </c>
      <c r="AL130" s="30" t="s">
        <v>341</v>
      </c>
      <c r="AM130" s="30" t="s">
        <v>341</v>
      </c>
      <c r="AN130" s="30" t="s">
        <v>342</v>
      </c>
      <c r="AO130" s="30" t="s">
        <v>351</v>
      </c>
      <c r="AP130" s="30" t="s">
        <v>348</v>
      </c>
      <c r="AQ130" s="30" t="s">
        <v>344</v>
      </c>
      <c r="AR130" s="30" t="s">
        <v>345</v>
      </c>
      <c r="AS130" s="19" t="str">
        <f t="shared" si="1"/>
        <v>0</v>
      </c>
    </row>
    <row r="131" spans="1:45" hidden="1">
      <c r="A131" s="30" t="s">
        <v>330</v>
      </c>
      <c r="B131" s="30" t="s">
        <v>817</v>
      </c>
      <c r="C131" s="30" t="s">
        <v>732</v>
      </c>
      <c r="D131" s="30" t="s">
        <v>668</v>
      </c>
      <c r="E131" s="30" t="s">
        <v>334</v>
      </c>
      <c r="F131" s="30" t="s">
        <v>335</v>
      </c>
      <c r="G131" s="30" t="s">
        <v>644</v>
      </c>
      <c r="H131" s="30" t="s">
        <v>669</v>
      </c>
      <c r="I131" s="30" t="s">
        <v>670</v>
      </c>
      <c r="J131" s="31">
        <v>83828250</v>
      </c>
      <c r="K131" s="31">
        <v>83828250</v>
      </c>
      <c r="L131" s="31">
        <v>81244562</v>
      </c>
      <c r="M131" s="31">
        <v>0</v>
      </c>
      <c r="N131" s="31">
        <v>0</v>
      </c>
      <c r="O131" s="31">
        <v>0</v>
      </c>
      <c r="P131" s="31">
        <v>37694973.759999998</v>
      </c>
      <c r="Q131" s="31">
        <v>37694973.759999998</v>
      </c>
      <c r="R131" s="31">
        <v>6119887.9199999999</v>
      </c>
      <c r="S131" s="31">
        <v>37694973.759999998</v>
      </c>
      <c r="T131" s="31">
        <v>37694973.759999998</v>
      </c>
      <c r="U131" s="31">
        <v>43549588.240000002</v>
      </c>
      <c r="V131" s="31">
        <v>46133276.240000002</v>
      </c>
      <c r="W131" s="31">
        <v>46133276.240000002</v>
      </c>
      <c r="X131" s="31">
        <v>46133276.240000002</v>
      </c>
      <c r="Y131" s="31">
        <v>0</v>
      </c>
      <c r="Z131" s="31">
        <v>0</v>
      </c>
      <c r="AA131" s="31">
        <v>0</v>
      </c>
      <c r="AB131" s="32">
        <v>0</v>
      </c>
      <c r="AC131" s="31">
        <v>0</v>
      </c>
      <c r="AD131" s="30" t="s">
        <v>338</v>
      </c>
      <c r="AE131" s="30" t="s">
        <v>339</v>
      </c>
      <c r="AF131" s="30" t="s">
        <v>349</v>
      </c>
      <c r="AG131" s="30" t="s">
        <v>671</v>
      </c>
      <c r="AH131" s="30" t="s">
        <v>341</v>
      </c>
      <c r="AI131" s="30" t="s">
        <v>341</v>
      </c>
      <c r="AJ131" s="30" t="s">
        <v>341</v>
      </c>
      <c r="AK131" s="30" t="s">
        <v>339</v>
      </c>
      <c r="AL131" s="30" t="s">
        <v>341</v>
      </c>
      <c r="AM131" s="30" t="s">
        <v>341</v>
      </c>
      <c r="AN131" s="30" t="s">
        <v>342</v>
      </c>
      <c r="AO131" s="30" t="s">
        <v>351</v>
      </c>
      <c r="AP131" s="30" t="s">
        <v>670</v>
      </c>
      <c r="AQ131" s="30" t="s">
        <v>344</v>
      </c>
      <c r="AR131" s="30" t="s">
        <v>345</v>
      </c>
      <c r="AS131" s="19" t="str">
        <f t="shared" si="1"/>
        <v>0</v>
      </c>
    </row>
    <row r="132" spans="1:45" hidden="1">
      <c r="A132" s="30" t="s">
        <v>330</v>
      </c>
      <c r="B132" s="30" t="s">
        <v>817</v>
      </c>
      <c r="C132" s="30" t="s">
        <v>732</v>
      </c>
      <c r="D132" s="30" t="s">
        <v>352</v>
      </c>
      <c r="E132" s="30" t="s">
        <v>334</v>
      </c>
      <c r="F132" s="30" t="s">
        <v>335</v>
      </c>
      <c r="G132" s="30" t="s">
        <v>644</v>
      </c>
      <c r="H132" s="30" t="s">
        <v>353</v>
      </c>
      <c r="I132" s="30" t="s">
        <v>354</v>
      </c>
      <c r="J132" s="31">
        <v>193620780</v>
      </c>
      <c r="K132" s="31">
        <v>193620780</v>
      </c>
      <c r="L132" s="31">
        <v>189986444</v>
      </c>
      <c r="M132" s="31">
        <v>0</v>
      </c>
      <c r="N132" s="31">
        <v>0</v>
      </c>
      <c r="O132" s="31">
        <v>0</v>
      </c>
      <c r="P132" s="31">
        <v>73669899.099999994</v>
      </c>
      <c r="Q132" s="31">
        <v>73669899.099999994</v>
      </c>
      <c r="R132" s="31">
        <v>11977578.49</v>
      </c>
      <c r="S132" s="31">
        <v>73669899.099999994</v>
      </c>
      <c r="T132" s="31">
        <v>73669899.099999994</v>
      </c>
      <c r="U132" s="31">
        <v>116316544.90000001</v>
      </c>
      <c r="V132" s="31">
        <v>119950880.90000001</v>
      </c>
      <c r="W132" s="31">
        <v>119950880.90000001</v>
      </c>
      <c r="X132" s="31">
        <v>119950880.90000001</v>
      </c>
      <c r="Y132" s="31">
        <v>0</v>
      </c>
      <c r="Z132" s="31">
        <v>0</v>
      </c>
      <c r="AA132" s="31">
        <v>0</v>
      </c>
      <c r="AB132" s="32">
        <v>0</v>
      </c>
      <c r="AC132" s="31">
        <v>0</v>
      </c>
      <c r="AD132" s="30" t="s">
        <v>338</v>
      </c>
      <c r="AE132" s="30" t="s">
        <v>339</v>
      </c>
      <c r="AF132" s="30" t="s">
        <v>355</v>
      </c>
      <c r="AG132" s="30" t="s">
        <v>356</v>
      </c>
      <c r="AH132" s="30" t="s">
        <v>341</v>
      </c>
      <c r="AI132" s="30" t="s">
        <v>341</v>
      </c>
      <c r="AJ132" s="30" t="s">
        <v>341</v>
      </c>
      <c r="AK132" s="30" t="s">
        <v>339</v>
      </c>
      <c r="AL132" s="30" t="s">
        <v>341</v>
      </c>
      <c r="AM132" s="30" t="s">
        <v>341</v>
      </c>
      <c r="AN132" s="30" t="s">
        <v>342</v>
      </c>
      <c r="AO132" s="30" t="s">
        <v>357</v>
      </c>
      <c r="AP132" s="30" t="s">
        <v>354</v>
      </c>
      <c r="AQ132" s="30" t="s">
        <v>344</v>
      </c>
      <c r="AR132" s="30" t="s">
        <v>345</v>
      </c>
      <c r="AS132" s="19" t="str">
        <f t="shared" ref="AS132:AS195" si="2">+LEFT(AN132,1)</f>
        <v>0</v>
      </c>
    </row>
    <row r="133" spans="1:45" hidden="1">
      <c r="A133" s="30" t="s">
        <v>330</v>
      </c>
      <c r="B133" s="30" t="s">
        <v>817</v>
      </c>
      <c r="C133" s="30" t="s">
        <v>732</v>
      </c>
      <c r="D133" s="30" t="s">
        <v>358</v>
      </c>
      <c r="E133" s="30" t="s">
        <v>334</v>
      </c>
      <c r="F133" s="30" t="s">
        <v>335</v>
      </c>
      <c r="G133" s="30" t="s">
        <v>644</v>
      </c>
      <c r="H133" s="30" t="s">
        <v>359</v>
      </c>
      <c r="I133" s="30" t="s">
        <v>360</v>
      </c>
      <c r="J133" s="31">
        <v>3347190</v>
      </c>
      <c r="K133" s="31">
        <v>3347190</v>
      </c>
      <c r="L133" s="31">
        <v>3347190</v>
      </c>
      <c r="M133" s="31">
        <v>0</v>
      </c>
      <c r="N133" s="31">
        <v>0</v>
      </c>
      <c r="O133" s="31">
        <v>0</v>
      </c>
      <c r="P133" s="31">
        <v>1778901.67</v>
      </c>
      <c r="Q133" s="31">
        <v>1778901.67</v>
      </c>
      <c r="R133" s="31">
        <v>283332.5</v>
      </c>
      <c r="S133" s="31">
        <v>1778901.67</v>
      </c>
      <c r="T133" s="31">
        <v>1778901.67</v>
      </c>
      <c r="U133" s="31">
        <v>1568288.33</v>
      </c>
      <c r="V133" s="31">
        <v>1568288.33</v>
      </c>
      <c r="W133" s="31">
        <v>1568288.33</v>
      </c>
      <c r="X133" s="31">
        <v>1568288.33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0" t="s">
        <v>338</v>
      </c>
      <c r="AE133" s="30" t="s">
        <v>339</v>
      </c>
      <c r="AF133" s="30" t="s">
        <v>355</v>
      </c>
      <c r="AG133" s="30" t="s">
        <v>361</v>
      </c>
      <c r="AH133" s="30" t="s">
        <v>341</v>
      </c>
      <c r="AI133" s="30" t="s">
        <v>341</v>
      </c>
      <c r="AJ133" s="30" t="s">
        <v>341</v>
      </c>
      <c r="AK133" s="30" t="s">
        <v>339</v>
      </c>
      <c r="AL133" s="30" t="s">
        <v>341</v>
      </c>
      <c r="AM133" s="30" t="s">
        <v>341</v>
      </c>
      <c r="AN133" s="30" t="s">
        <v>342</v>
      </c>
      <c r="AO133" s="30" t="s">
        <v>357</v>
      </c>
      <c r="AP133" s="30" t="s">
        <v>360</v>
      </c>
      <c r="AQ133" s="30" t="s">
        <v>344</v>
      </c>
      <c r="AR133" s="30" t="s">
        <v>345</v>
      </c>
      <c r="AS133" s="19" t="str">
        <f t="shared" si="2"/>
        <v>0</v>
      </c>
    </row>
    <row r="134" spans="1:45" hidden="1">
      <c r="A134" s="30" t="s">
        <v>330</v>
      </c>
      <c r="B134" s="30" t="s">
        <v>817</v>
      </c>
      <c r="C134" s="30" t="s">
        <v>732</v>
      </c>
      <c r="D134" s="30" t="s">
        <v>362</v>
      </c>
      <c r="E134" s="30" t="s">
        <v>334</v>
      </c>
      <c r="F134" s="30" t="s">
        <v>335</v>
      </c>
      <c r="G134" s="30" t="s">
        <v>644</v>
      </c>
      <c r="H134" s="30" t="s">
        <v>363</v>
      </c>
      <c r="I134" s="30" t="s">
        <v>363</v>
      </c>
      <c r="J134" s="31">
        <v>78090644</v>
      </c>
      <c r="K134" s="31">
        <v>78090644</v>
      </c>
      <c r="L134" s="31">
        <v>25288954.75</v>
      </c>
      <c r="M134" s="31">
        <v>0</v>
      </c>
      <c r="N134" s="31">
        <v>0</v>
      </c>
      <c r="O134" s="31">
        <v>0</v>
      </c>
      <c r="P134" s="31">
        <v>1715140.58</v>
      </c>
      <c r="Q134" s="31">
        <v>1715140.58</v>
      </c>
      <c r="R134" s="31">
        <v>0</v>
      </c>
      <c r="S134" s="31">
        <v>1715140.58</v>
      </c>
      <c r="T134" s="31">
        <v>1715140.58</v>
      </c>
      <c r="U134" s="31">
        <v>23573814.170000002</v>
      </c>
      <c r="V134" s="31">
        <v>76375503.420000002</v>
      </c>
      <c r="W134" s="31">
        <v>76375503.420000002</v>
      </c>
      <c r="X134" s="31">
        <v>76375503.420000002</v>
      </c>
      <c r="Y134" s="31">
        <v>0</v>
      </c>
      <c r="Z134" s="31">
        <v>0</v>
      </c>
      <c r="AA134" s="31">
        <v>0</v>
      </c>
      <c r="AB134" s="32">
        <v>0</v>
      </c>
      <c r="AC134" s="31">
        <v>0</v>
      </c>
      <c r="AD134" s="30" t="s">
        <v>338</v>
      </c>
      <c r="AE134" s="30" t="s">
        <v>339</v>
      </c>
      <c r="AF134" s="30" t="s">
        <v>355</v>
      </c>
      <c r="AG134" s="30" t="s">
        <v>364</v>
      </c>
      <c r="AH134" s="30" t="s">
        <v>341</v>
      </c>
      <c r="AI134" s="30" t="s">
        <v>341</v>
      </c>
      <c r="AJ134" s="30" t="s">
        <v>341</v>
      </c>
      <c r="AK134" s="30" t="s">
        <v>339</v>
      </c>
      <c r="AL134" s="30" t="s">
        <v>341</v>
      </c>
      <c r="AM134" s="30" t="s">
        <v>341</v>
      </c>
      <c r="AN134" s="30" t="s">
        <v>342</v>
      </c>
      <c r="AO134" s="30" t="s">
        <v>357</v>
      </c>
      <c r="AP134" s="30" t="s">
        <v>363</v>
      </c>
      <c r="AQ134" s="30" t="s">
        <v>344</v>
      </c>
      <c r="AR134" s="30" t="s">
        <v>345</v>
      </c>
      <c r="AS134" s="19" t="str">
        <f t="shared" si="2"/>
        <v>0</v>
      </c>
    </row>
    <row r="135" spans="1:45" hidden="1">
      <c r="A135" s="30" t="s">
        <v>330</v>
      </c>
      <c r="B135" s="30" t="s">
        <v>817</v>
      </c>
      <c r="C135" s="30" t="s">
        <v>732</v>
      </c>
      <c r="D135" s="30" t="s">
        <v>365</v>
      </c>
      <c r="E135" s="30" t="s">
        <v>334</v>
      </c>
      <c r="F135" s="30" t="s">
        <v>335</v>
      </c>
      <c r="G135" s="30" t="s">
        <v>644</v>
      </c>
      <c r="H135" s="30" t="s">
        <v>366</v>
      </c>
      <c r="I135" s="30" t="s">
        <v>366</v>
      </c>
      <c r="J135" s="31">
        <v>59682826</v>
      </c>
      <c r="K135" s="31">
        <v>59682826</v>
      </c>
      <c r="L135" s="31">
        <v>59682826</v>
      </c>
      <c r="M135" s="31">
        <v>0</v>
      </c>
      <c r="N135" s="31">
        <v>3352.98</v>
      </c>
      <c r="O135" s="31">
        <v>0</v>
      </c>
      <c r="P135" s="31">
        <v>55723394.149999999</v>
      </c>
      <c r="Q135" s="31">
        <v>55723394.149999999</v>
      </c>
      <c r="R135" s="31">
        <v>0</v>
      </c>
      <c r="S135" s="31">
        <v>55726747.130000003</v>
      </c>
      <c r="T135" s="31">
        <v>55726747.130000003</v>
      </c>
      <c r="U135" s="31">
        <v>3956078.87</v>
      </c>
      <c r="V135" s="31">
        <v>3956078.87</v>
      </c>
      <c r="W135" s="31">
        <v>3956078.87</v>
      </c>
      <c r="X135" s="31">
        <v>3956078.87</v>
      </c>
      <c r="Y135" s="31">
        <v>0</v>
      </c>
      <c r="Z135" s="31">
        <v>0</v>
      </c>
      <c r="AA135" s="31">
        <v>0</v>
      </c>
      <c r="AB135" s="32">
        <v>0</v>
      </c>
      <c r="AC135" s="31">
        <v>0</v>
      </c>
      <c r="AD135" s="30" t="s">
        <v>338</v>
      </c>
      <c r="AE135" s="30" t="s">
        <v>339</v>
      </c>
      <c r="AF135" s="30" t="s">
        <v>355</v>
      </c>
      <c r="AG135" s="30" t="s">
        <v>367</v>
      </c>
      <c r="AH135" s="30" t="s">
        <v>341</v>
      </c>
      <c r="AI135" s="30" t="s">
        <v>341</v>
      </c>
      <c r="AJ135" s="30" t="s">
        <v>341</v>
      </c>
      <c r="AK135" s="30" t="s">
        <v>339</v>
      </c>
      <c r="AL135" s="30" t="s">
        <v>341</v>
      </c>
      <c r="AM135" s="30" t="s">
        <v>341</v>
      </c>
      <c r="AN135" s="30" t="s">
        <v>342</v>
      </c>
      <c r="AO135" s="30" t="s">
        <v>357</v>
      </c>
      <c r="AP135" s="30" t="s">
        <v>366</v>
      </c>
      <c r="AQ135" s="30" t="s">
        <v>344</v>
      </c>
      <c r="AR135" s="30" t="s">
        <v>345</v>
      </c>
      <c r="AS135" s="19" t="str">
        <f t="shared" si="2"/>
        <v>0</v>
      </c>
    </row>
    <row r="136" spans="1:45" hidden="1">
      <c r="A136" s="30" t="s">
        <v>330</v>
      </c>
      <c r="B136" s="30" t="s">
        <v>817</v>
      </c>
      <c r="C136" s="30" t="s">
        <v>732</v>
      </c>
      <c r="D136" s="30" t="s">
        <v>368</v>
      </c>
      <c r="E136" s="30" t="s">
        <v>334</v>
      </c>
      <c r="F136" s="30" t="s">
        <v>335</v>
      </c>
      <c r="G136" s="30" t="s">
        <v>644</v>
      </c>
      <c r="H136" s="30" t="s">
        <v>369</v>
      </c>
      <c r="I136" s="30" t="s">
        <v>370</v>
      </c>
      <c r="J136" s="31">
        <v>199325118</v>
      </c>
      <c r="K136" s="31">
        <v>199325118</v>
      </c>
      <c r="L136" s="31">
        <v>193178968</v>
      </c>
      <c r="M136" s="31">
        <v>0</v>
      </c>
      <c r="N136" s="31">
        <v>0</v>
      </c>
      <c r="O136" s="31">
        <v>0</v>
      </c>
      <c r="P136" s="31">
        <v>90394777.230000004</v>
      </c>
      <c r="Q136" s="31">
        <v>90394777.230000004</v>
      </c>
      <c r="R136" s="31">
        <v>14741155.24</v>
      </c>
      <c r="S136" s="31">
        <v>90394777.230000004</v>
      </c>
      <c r="T136" s="31">
        <v>90394777.230000004</v>
      </c>
      <c r="U136" s="31">
        <v>102784190.77</v>
      </c>
      <c r="V136" s="31">
        <v>108930340.77</v>
      </c>
      <c r="W136" s="31">
        <v>108930340.77</v>
      </c>
      <c r="X136" s="31">
        <v>108930340.77</v>
      </c>
      <c r="Y136" s="31">
        <v>0</v>
      </c>
      <c r="Z136" s="31">
        <v>0</v>
      </c>
      <c r="AA136" s="31">
        <v>0</v>
      </c>
      <c r="AB136" s="32">
        <v>0</v>
      </c>
      <c r="AC136" s="31">
        <v>0</v>
      </c>
      <c r="AD136" s="30" t="s">
        <v>338</v>
      </c>
      <c r="AE136" s="30" t="s">
        <v>339</v>
      </c>
      <c r="AF136" s="30" t="s">
        <v>355</v>
      </c>
      <c r="AG136" s="30" t="s">
        <v>371</v>
      </c>
      <c r="AH136" s="30" t="s">
        <v>341</v>
      </c>
      <c r="AI136" s="30" t="s">
        <v>341</v>
      </c>
      <c r="AJ136" s="30" t="s">
        <v>341</v>
      </c>
      <c r="AK136" s="30" t="s">
        <v>339</v>
      </c>
      <c r="AL136" s="30" t="s">
        <v>341</v>
      </c>
      <c r="AM136" s="30" t="s">
        <v>341</v>
      </c>
      <c r="AN136" s="30" t="s">
        <v>342</v>
      </c>
      <c r="AO136" s="30" t="s">
        <v>357</v>
      </c>
      <c r="AP136" s="30" t="s">
        <v>370</v>
      </c>
      <c r="AQ136" s="30" t="s">
        <v>344</v>
      </c>
      <c r="AR136" s="30" t="s">
        <v>345</v>
      </c>
      <c r="AS136" s="19" t="str">
        <f t="shared" si="2"/>
        <v>0</v>
      </c>
    </row>
    <row r="137" spans="1:45" hidden="1">
      <c r="A137" s="30" t="s">
        <v>330</v>
      </c>
      <c r="B137" s="30" t="s">
        <v>817</v>
      </c>
      <c r="C137" s="30" t="s">
        <v>732</v>
      </c>
      <c r="D137" s="30" t="s">
        <v>733</v>
      </c>
      <c r="E137" s="30" t="s">
        <v>334</v>
      </c>
      <c r="F137" s="30" t="s">
        <v>373</v>
      </c>
      <c r="G137" s="30" t="s">
        <v>644</v>
      </c>
      <c r="H137" s="30" t="s">
        <v>374</v>
      </c>
      <c r="I137" s="30" t="s">
        <v>375</v>
      </c>
      <c r="J137" s="31">
        <v>86715301</v>
      </c>
      <c r="K137" s="31">
        <v>86715301</v>
      </c>
      <c r="L137" s="31">
        <v>86715301</v>
      </c>
      <c r="M137" s="31">
        <v>0</v>
      </c>
      <c r="N137" s="31">
        <v>47223520</v>
      </c>
      <c r="O137" s="31">
        <v>0</v>
      </c>
      <c r="P137" s="31">
        <v>38709819</v>
      </c>
      <c r="Q137" s="31">
        <v>38709819</v>
      </c>
      <c r="R137" s="31">
        <v>5501012</v>
      </c>
      <c r="S137" s="31">
        <v>85933339</v>
      </c>
      <c r="T137" s="31">
        <v>85933339</v>
      </c>
      <c r="U137" s="31">
        <v>781962</v>
      </c>
      <c r="V137" s="31">
        <v>781962</v>
      </c>
      <c r="W137" s="31">
        <v>781962</v>
      </c>
      <c r="X137" s="31">
        <v>781962</v>
      </c>
      <c r="Y137" s="31">
        <v>0</v>
      </c>
      <c r="Z137" s="31">
        <v>0</v>
      </c>
      <c r="AA137" s="31">
        <v>0</v>
      </c>
      <c r="AB137" s="32">
        <v>0</v>
      </c>
      <c r="AC137" s="31">
        <v>0</v>
      </c>
      <c r="AD137" s="30" t="s">
        <v>338</v>
      </c>
      <c r="AE137" s="30" t="s">
        <v>339</v>
      </c>
      <c r="AF137" s="30" t="s">
        <v>376</v>
      </c>
      <c r="AG137" s="30" t="s">
        <v>377</v>
      </c>
      <c r="AH137" s="30" t="s">
        <v>378</v>
      </c>
      <c r="AI137" s="30" t="s">
        <v>341</v>
      </c>
      <c r="AJ137" s="30" t="s">
        <v>341</v>
      </c>
      <c r="AK137" s="30" t="s">
        <v>339</v>
      </c>
      <c r="AL137" s="30" t="s">
        <v>379</v>
      </c>
      <c r="AM137" s="30" t="s">
        <v>380</v>
      </c>
      <c r="AN137" s="30" t="s">
        <v>342</v>
      </c>
      <c r="AO137" s="30" t="s">
        <v>381</v>
      </c>
      <c r="AP137" s="30" t="s">
        <v>382</v>
      </c>
      <c r="AQ137" s="30" t="s">
        <v>344</v>
      </c>
      <c r="AR137" s="30" t="s">
        <v>345</v>
      </c>
      <c r="AS137" s="19" t="str">
        <f t="shared" si="2"/>
        <v>0</v>
      </c>
    </row>
    <row r="138" spans="1:45" hidden="1">
      <c r="A138" s="30" t="s">
        <v>330</v>
      </c>
      <c r="B138" s="30" t="s">
        <v>817</v>
      </c>
      <c r="C138" s="30" t="s">
        <v>732</v>
      </c>
      <c r="D138" s="30" t="s">
        <v>734</v>
      </c>
      <c r="E138" s="30" t="s">
        <v>334</v>
      </c>
      <c r="F138" s="30" t="s">
        <v>373</v>
      </c>
      <c r="G138" s="30" t="s">
        <v>644</v>
      </c>
      <c r="H138" s="30" t="s">
        <v>384</v>
      </c>
      <c r="I138" s="30" t="s">
        <v>385</v>
      </c>
      <c r="J138" s="31">
        <v>4687314</v>
      </c>
      <c r="K138" s="31">
        <v>4687314</v>
      </c>
      <c r="L138" s="31">
        <v>4687314</v>
      </c>
      <c r="M138" s="31">
        <v>0</v>
      </c>
      <c r="N138" s="31">
        <v>2552630</v>
      </c>
      <c r="O138" s="31">
        <v>0</v>
      </c>
      <c r="P138" s="31">
        <v>2092416</v>
      </c>
      <c r="Q138" s="31">
        <v>2092416</v>
      </c>
      <c r="R138" s="31">
        <v>297351</v>
      </c>
      <c r="S138" s="31">
        <v>4645046</v>
      </c>
      <c r="T138" s="31">
        <v>4645046</v>
      </c>
      <c r="U138" s="31">
        <v>42268</v>
      </c>
      <c r="V138" s="31">
        <v>42268</v>
      </c>
      <c r="W138" s="31">
        <v>42268</v>
      </c>
      <c r="X138" s="31">
        <v>42268</v>
      </c>
      <c r="Y138" s="31">
        <v>0</v>
      </c>
      <c r="Z138" s="31">
        <v>0</v>
      </c>
      <c r="AA138" s="31">
        <v>0</v>
      </c>
      <c r="AB138" s="32">
        <v>0</v>
      </c>
      <c r="AC138" s="31">
        <v>0</v>
      </c>
      <c r="AD138" s="30" t="s">
        <v>338</v>
      </c>
      <c r="AE138" s="30" t="s">
        <v>339</v>
      </c>
      <c r="AF138" s="30" t="s">
        <v>376</v>
      </c>
      <c r="AG138" s="30" t="s">
        <v>386</v>
      </c>
      <c r="AH138" s="30" t="s">
        <v>378</v>
      </c>
      <c r="AI138" s="30" t="s">
        <v>341</v>
      </c>
      <c r="AJ138" s="30" t="s">
        <v>341</v>
      </c>
      <c r="AK138" s="30" t="s">
        <v>339</v>
      </c>
      <c r="AL138" s="30" t="s">
        <v>387</v>
      </c>
      <c r="AM138" s="30" t="s">
        <v>388</v>
      </c>
      <c r="AN138" s="30" t="s">
        <v>342</v>
      </c>
      <c r="AO138" s="30" t="s">
        <v>381</v>
      </c>
      <c r="AP138" s="30" t="s">
        <v>389</v>
      </c>
      <c r="AQ138" s="30" t="s">
        <v>344</v>
      </c>
      <c r="AR138" s="30" t="s">
        <v>345</v>
      </c>
      <c r="AS138" s="19" t="str">
        <f t="shared" si="2"/>
        <v>0</v>
      </c>
    </row>
    <row r="139" spans="1:45" hidden="1">
      <c r="A139" s="30" t="s">
        <v>330</v>
      </c>
      <c r="B139" s="30" t="s">
        <v>817</v>
      </c>
      <c r="C139" s="30" t="s">
        <v>732</v>
      </c>
      <c r="D139" s="30" t="s">
        <v>735</v>
      </c>
      <c r="E139" s="30" t="s">
        <v>334</v>
      </c>
      <c r="F139" s="30" t="s">
        <v>373</v>
      </c>
      <c r="G139" s="30" t="s">
        <v>644</v>
      </c>
      <c r="H139" s="30" t="s">
        <v>391</v>
      </c>
      <c r="I139" s="30" t="s">
        <v>392</v>
      </c>
      <c r="J139" s="31">
        <v>50810479</v>
      </c>
      <c r="K139" s="31">
        <v>50810479</v>
      </c>
      <c r="L139" s="31">
        <v>50810479</v>
      </c>
      <c r="M139" s="31">
        <v>0</v>
      </c>
      <c r="N139" s="31">
        <v>27670431</v>
      </c>
      <c r="O139" s="31">
        <v>0</v>
      </c>
      <c r="P139" s="31">
        <v>22681861</v>
      </c>
      <c r="Q139" s="31">
        <v>22681861</v>
      </c>
      <c r="R139" s="31">
        <v>3223296</v>
      </c>
      <c r="S139" s="31">
        <v>50352292</v>
      </c>
      <c r="T139" s="31">
        <v>50352292</v>
      </c>
      <c r="U139" s="31">
        <v>458187</v>
      </c>
      <c r="V139" s="31">
        <v>458187</v>
      </c>
      <c r="W139" s="31">
        <v>458187</v>
      </c>
      <c r="X139" s="31">
        <v>458187</v>
      </c>
      <c r="Y139" s="31">
        <v>0</v>
      </c>
      <c r="Z139" s="31">
        <v>0</v>
      </c>
      <c r="AA139" s="31">
        <v>0</v>
      </c>
      <c r="AB139" s="32">
        <v>0</v>
      </c>
      <c r="AC139" s="31">
        <v>0</v>
      </c>
      <c r="AD139" s="30" t="s">
        <v>338</v>
      </c>
      <c r="AE139" s="30" t="s">
        <v>339</v>
      </c>
      <c r="AF139" s="30" t="s">
        <v>393</v>
      </c>
      <c r="AG139" s="30" t="s">
        <v>394</v>
      </c>
      <c r="AH139" s="30" t="s">
        <v>378</v>
      </c>
      <c r="AI139" s="30" t="s">
        <v>341</v>
      </c>
      <c r="AJ139" s="30" t="s">
        <v>341</v>
      </c>
      <c r="AK139" s="30" t="s">
        <v>339</v>
      </c>
      <c r="AL139" s="30" t="s">
        <v>395</v>
      </c>
      <c r="AM139" s="30" t="s">
        <v>396</v>
      </c>
      <c r="AN139" s="30" t="s">
        <v>342</v>
      </c>
      <c r="AO139" s="30" t="s">
        <v>397</v>
      </c>
      <c r="AP139" s="30" t="s">
        <v>398</v>
      </c>
      <c r="AQ139" s="30" t="s">
        <v>344</v>
      </c>
      <c r="AR139" s="30" t="s">
        <v>345</v>
      </c>
      <c r="AS139" s="19" t="str">
        <f t="shared" si="2"/>
        <v>0</v>
      </c>
    </row>
    <row r="140" spans="1:45" hidden="1">
      <c r="A140" s="30" t="s">
        <v>330</v>
      </c>
      <c r="B140" s="30" t="s">
        <v>817</v>
      </c>
      <c r="C140" s="30" t="s">
        <v>732</v>
      </c>
      <c r="D140" s="30" t="s">
        <v>736</v>
      </c>
      <c r="E140" s="30" t="s">
        <v>334</v>
      </c>
      <c r="F140" s="30" t="s">
        <v>373</v>
      </c>
      <c r="G140" s="30" t="s">
        <v>644</v>
      </c>
      <c r="H140" s="30" t="s">
        <v>400</v>
      </c>
      <c r="I140" s="30" t="s">
        <v>401</v>
      </c>
      <c r="J140" s="31">
        <v>28123881</v>
      </c>
      <c r="K140" s="31">
        <v>28123881</v>
      </c>
      <c r="L140" s="31">
        <v>28123881</v>
      </c>
      <c r="M140" s="31">
        <v>0</v>
      </c>
      <c r="N140" s="31">
        <v>15315725</v>
      </c>
      <c r="O140" s="31">
        <v>0</v>
      </c>
      <c r="P140" s="31">
        <v>12554547</v>
      </c>
      <c r="Q140" s="31">
        <v>12554547</v>
      </c>
      <c r="R140" s="31">
        <v>1784113</v>
      </c>
      <c r="S140" s="31">
        <v>27870272</v>
      </c>
      <c r="T140" s="31">
        <v>27870272</v>
      </c>
      <c r="U140" s="31">
        <v>253609</v>
      </c>
      <c r="V140" s="31">
        <v>253609</v>
      </c>
      <c r="W140" s="31">
        <v>253609</v>
      </c>
      <c r="X140" s="31">
        <v>253609</v>
      </c>
      <c r="Y140" s="31">
        <v>0</v>
      </c>
      <c r="Z140" s="31">
        <v>0</v>
      </c>
      <c r="AA140" s="31">
        <v>0</v>
      </c>
      <c r="AB140" s="32">
        <v>0</v>
      </c>
      <c r="AC140" s="31">
        <v>0</v>
      </c>
      <c r="AD140" s="30" t="s">
        <v>338</v>
      </c>
      <c r="AE140" s="30" t="s">
        <v>339</v>
      </c>
      <c r="AF140" s="30" t="s">
        <v>393</v>
      </c>
      <c r="AG140" s="30" t="s">
        <v>402</v>
      </c>
      <c r="AH140" s="30" t="s">
        <v>378</v>
      </c>
      <c r="AI140" s="30" t="s">
        <v>341</v>
      </c>
      <c r="AJ140" s="30" t="s">
        <v>341</v>
      </c>
      <c r="AK140" s="30" t="s">
        <v>339</v>
      </c>
      <c r="AL140" s="30" t="s">
        <v>403</v>
      </c>
      <c r="AM140" s="30" t="s">
        <v>404</v>
      </c>
      <c r="AN140" s="30" t="s">
        <v>342</v>
      </c>
      <c r="AO140" s="30" t="s">
        <v>397</v>
      </c>
      <c r="AP140" s="30" t="s">
        <v>405</v>
      </c>
      <c r="AQ140" s="30" t="s">
        <v>344</v>
      </c>
      <c r="AR140" s="30" t="s">
        <v>345</v>
      </c>
      <c r="AS140" s="19" t="str">
        <f t="shared" si="2"/>
        <v>0</v>
      </c>
    </row>
    <row r="141" spans="1:45" hidden="1">
      <c r="A141" s="30" t="s">
        <v>330</v>
      </c>
      <c r="B141" s="30" t="s">
        <v>817</v>
      </c>
      <c r="C141" s="30" t="s">
        <v>732</v>
      </c>
      <c r="D141" s="30" t="s">
        <v>737</v>
      </c>
      <c r="E141" s="30" t="s">
        <v>334</v>
      </c>
      <c r="F141" s="30" t="s">
        <v>373</v>
      </c>
      <c r="G141" s="30" t="s">
        <v>644</v>
      </c>
      <c r="H141" s="30" t="s">
        <v>407</v>
      </c>
      <c r="I141" s="30" t="s">
        <v>408</v>
      </c>
      <c r="J141" s="31">
        <v>14061941</v>
      </c>
      <c r="K141" s="31">
        <v>14061941</v>
      </c>
      <c r="L141" s="31">
        <v>14061941</v>
      </c>
      <c r="M141" s="31">
        <v>0</v>
      </c>
      <c r="N141" s="31">
        <v>7657856</v>
      </c>
      <c r="O141" s="31">
        <v>0</v>
      </c>
      <c r="P141" s="31">
        <v>6277280</v>
      </c>
      <c r="Q141" s="31">
        <v>6277280</v>
      </c>
      <c r="R141" s="31">
        <v>892058</v>
      </c>
      <c r="S141" s="31">
        <v>13935136</v>
      </c>
      <c r="T141" s="31">
        <v>13935136</v>
      </c>
      <c r="U141" s="31">
        <v>126805</v>
      </c>
      <c r="V141" s="31">
        <v>126805</v>
      </c>
      <c r="W141" s="31">
        <v>126805</v>
      </c>
      <c r="X141" s="31">
        <v>126805</v>
      </c>
      <c r="Y141" s="31">
        <v>0</v>
      </c>
      <c r="Z141" s="31">
        <v>0</v>
      </c>
      <c r="AA141" s="31">
        <v>0</v>
      </c>
      <c r="AB141" s="32">
        <v>0</v>
      </c>
      <c r="AC141" s="31">
        <v>0</v>
      </c>
      <c r="AD141" s="30" t="s">
        <v>338</v>
      </c>
      <c r="AE141" s="30" t="s">
        <v>339</v>
      </c>
      <c r="AF141" s="30" t="s">
        <v>393</v>
      </c>
      <c r="AG141" s="30" t="s">
        <v>409</v>
      </c>
      <c r="AH141" s="30" t="s">
        <v>378</v>
      </c>
      <c r="AI141" s="30" t="s">
        <v>341</v>
      </c>
      <c r="AJ141" s="30" t="s">
        <v>341</v>
      </c>
      <c r="AK141" s="30" t="s">
        <v>339</v>
      </c>
      <c r="AL141" s="30" t="s">
        <v>410</v>
      </c>
      <c r="AM141" s="30" t="s">
        <v>411</v>
      </c>
      <c r="AN141" s="30" t="s">
        <v>342</v>
      </c>
      <c r="AO141" s="30" t="s">
        <v>397</v>
      </c>
      <c r="AP141" s="30" t="s">
        <v>412</v>
      </c>
      <c r="AQ141" s="30" t="s">
        <v>344</v>
      </c>
      <c r="AR141" s="30" t="s">
        <v>345</v>
      </c>
      <c r="AS141" s="19" t="str">
        <f t="shared" si="2"/>
        <v>0</v>
      </c>
    </row>
    <row r="142" spans="1:45" hidden="1">
      <c r="A142" s="30" t="s">
        <v>330</v>
      </c>
      <c r="B142" s="30" t="s">
        <v>817</v>
      </c>
      <c r="C142" s="30" t="s">
        <v>732</v>
      </c>
      <c r="D142" s="30" t="s">
        <v>677</v>
      </c>
      <c r="E142" s="30" t="s">
        <v>334</v>
      </c>
      <c r="F142" s="30" t="s">
        <v>421</v>
      </c>
      <c r="G142" s="30" t="s">
        <v>644</v>
      </c>
      <c r="H142" s="30" t="s">
        <v>678</v>
      </c>
      <c r="I142" s="30" t="s">
        <v>679</v>
      </c>
      <c r="J142" s="31">
        <v>11552415</v>
      </c>
      <c r="K142" s="31">
        <v>11552415</v>
      </c>
      <c r="L142" s="31">
        <v>5776207.5</v>
      </c>
      <c r="M142" s="31">
        <v>0</v>
      </c>
      <c r="N142" s="31">
        <v>1509951.41</v>
      </c>
      <c r="O142" s="31">
        <v>0</v>
      </c>
      <c r="P142" s="31">
        <v>2743745.85</v>
      </c>
      <c r="Q142" s="31">
        <v>2743745.85</v>
      </c>
      <c r="R142" s="31">
        <v>709777.39</v>
      </c>
      <c r="S142" s="31">
        <v>4253697.26</v>
      </c>
      <c r="T142" s="31">
        <v>4253697.26</v>
      </c>
      <c r="U142" s="31">
        <v>1522510.24</v>
      </c>
      <c r="V142" s="31">
        <v>7298717.7400000002</v>
      </c>
      <c r="W142" s="31">
        <v>7298717.7400000002</v>
      </c>
      <c r="X142" s="31">
        <v>7298717.7400000002</v>
      </c>
      <c r="Y142" s="31">
        <v>0</v>
      </c>
      <c r="Z142" s="31">
        <v>0</v>
      </c>
      <c r="AA142" s="31">
        <v>0</v>
      </c>
      <c r="AB142" s="32">
        <v>0</v>
      </c>
      <c r="AC142" s="31">
        <v>0</v>
      </c>
      <c r="AD142" s="30" t="s">
        <v>338</v>
      </c>
      <c r="AE142" s="30" t="s">
        <v>424</v>
      </c>
      <c r="AF142" s="30" t="s">
        <v>425</v>
      </c>
      <c r="AG142" s="30" t="s">
        <v>680</v>
      </c>
      <c r="AH142" s="30" t="s">
        <v>341</v>
      </c>
      <c r="AI142" s="30" t="s">
        <v>341</v>
      </c>
      <c r="AJ142" s="30" t="s">
        <v>341</v>
      </c>
      <c r="AK142" s="30" t="s">
        <v>339</v>
      </c>
      <c r="AL142" s="30" t="s">
        <v>341</v>
      </c>
      <c r="AM142" s="30" t="s">
        <v>341</v>
      </c>
      <c r="AN142" s="30" t="s">
        <v>427</v>
      </c>
      <c r="AO142" s="30" t="s">
        <v>428</v>
      </c>
      <c r="AP142" s="30" t="s">
        <v>679</v>
      </c>
      <c r="AQ142" s="30" t="s">
        <v>344</v>
      </c>
      <c r="AR142" s="30" t="s">
        <v>345</v>
      </c>
      <c r="AS142" s="19" t="str">
        <f t="shared" si="2"/>
        <v>1</v>
      </c>
    </row>
    <row r="143" spans="1:45" hidden="1">
      <c r="A143" s="30" t="s">
        <v>330</v>
      </c>
      <c r="B143" s="30" t="s">
        <v>817</v>
      </c>
      <c r="C143" s="30" t="s">
        <v>732</v>
      </c>
      <c r="D143" s="30" t="s">
        <v>433</v>
      </c>
      <c r="E143" s="30" t="s">
        <v>334</v>
      </c>
      <c r="F143" s="30" t="s">
        <v>421</v>
      </c>
      <c r="G143" s="30" t="s">
        <v>644</v>
      </c>
      <c r="H143" s="30" t="s">
        <v>434</v>
      </c>
      <c r="I143" s="30" t="s">
        <v>435</v>
      </c>
      <c r="J143" s="31">
        <v>12245737</v>
      </c>
      <c r="K143" s="31">
        <v>12245737</v>
      </c>
      <c r="L143" s="31">
        <v>6122868.5</v>
      </c>
      <c r="M143" s="31">
        <v>0</v>
      </c>
      <c r="N143" s="31">
        <v>2199166.25</v>
      </c>
      <c r="O143" s="31">
        <v>0</v>
      </c>
      <c r="P143" s="31">
        <v>3923702</v>
      </c>
      <c r="Q143" s="31">
        <v>2626045</v>
      </c>
      <c r="R143" s="31">
        <v>639010</v>
      </c>
      <c r="S143" s="31">
        <v>6122868.25</v>
      </c>
      <c r="T143" s="31">
        <v>6122868.25</v>
      </c>
      <c r="U143" s="31">
        <v>0.25</v>
      </c>
      <c r="V143" s="31">
        <v>6122868.75</v>
      </c>
      <c r="W143" s="31">
        <v>6122868.75</v>
      </c>
      <c r="X143" s="31">
        <v>6122868.75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0" t="s">
        <v>338</v>
      </c>
      <c r="AE143" s="30" t="s">
        <v>424</v>
      </c>
      <c r="AF143" s="30" t="s">
        <v>436</v>
      </c>
      <c r="AG143" s="30" t="s">
        <v>437</v>
      </c>
      <c r="AH143" s="30" t="s">
        <v>341</v>
      </c>
      <c r="AI143" s="30" t="s">
        <v>341</v>
      </c>
      <c r="AJ143" s="30" t="s">
        <v>341</v>
      </c>
      <c r="AK143" s="30" t="s">
        <v>339</v>
      </c>
      <c r="AL143" s="30" t="s">
        <v>341</v>
      </c>
      <c r="AM143" s="30" t="s">
        <v>341</v>
      </c>
      <c r="AN143" s="30" t="s">
        <v>427</v>
      </c>
      <c r="AO143" s="30" t="s">
        <v>438</v>
      </c>
      <c r="AP143" s="30" t="s">
        <v>435</v>
      </c>
      <c r="AQ143" s="30" t="s">
        <v>344</v>
      </c>
      <c r="AR143" s="30" t="s">
        <v>345</v>
      </c>
      <c r="AS143" s="19" t="str">
        <f t="shared" si="2"/>
        <v>1</v>
      </c>
    </row>
    <row r="144" spans="1:45" hidden="1">
      <c r="A144" s="30" t="s">
        <v>330</v>
      </c>
      <c r="B144" s="30" t="s">
        <v>817</v>
      </c>
      <c r="C144" s="30" t="s">
        <v>732</v>
      </c>
      <c r="D144" s="30" t="s">
        <v>439</v>
      </c>
      <c r="E144" s="30" t="s">
        <v>334</v>
      </c>
      <c r="F144" s="30" t="s">
        <v>421</v>
      </c>
      <c r="G144" s="30" t="s">
        <v>644</v>
      </c>
      <c r="H144" s="30" t="s">
        <v>440</v>
      </c>
      <c r="I144" s="30" t="s">
        <v>441</v>
      </c>
      <c r="J144" s="31">
        <v>8815026</v>
      </c>
      <c r="K144" s="31">
        <v>12493767</v>
      </c>
      <c r="L144" s="31">
        <v>10284497.5</v>
      </c>
      <c r="M144" s="31">
        <v>0</v>
      </c>
      <c r="N144" s="31">
        <v>1104833.5</v>
      </c>
      <c r="O144" s="31">
        <v>0</v>
      </c>
      <c r="P144" s="31">
        <v>5500923</v>
      </c>
      <c r="Q144" s="31">
        <v>4545700</v>
      </c>
      <c r="R144" s="31">
        <v>0</v>
      </c>
      <c r="S144" s="31">
        <v>6605756.5</v>
      </c>
      <c r="T144" s="31">
        <v>6605756.5</v>
      </c>
      <c r="U144" s="31">
        <v>3678741</v>
      </c>
      <c r="V144" s="31">
        <v>5888010.5</v>
      </c>
      <c r="W144" s="31">
        <v>5888010.5</v>
      </c>
      <c r="X144" s="31">
        <v>5888010.5</v>
      </c>
      <c r="Y144" s="31">
        <v>0</v>
      </c>
      <c r="Z144" s="31">
        <v>0</v>
      </c>
      <c r="AA144" s="31">
        <v>0</v>
      </c>
      <c r="AB144" s="32">
        <v>0</v>
      </c>
      <c r="AC144" s="31">
        <v>3678741</v>
      </c>
      <c r="AD144" s="30" t="s">
        <v>338</v>
      </c>
      <c r="AE144" s="30" t="s">
        <v>424</v>
      </c>
      <c r="AF144" s="30" t="s">
        <v>436</v>
      </c>
      <c r="AG144" s="30" t="s">
        <v>442</v>
      </c>
      <c r="AH144" s="30" t="s">
        <v>341</v>
      </c>
      <c r="AI144" s="30" t="s">
        <v>341</v>
      </c>
      <c r="AJ144" s="30" t="s">
        <v>341</v>
      </c>
      <c r="AK144" s="30" t="s">
        <v>339</v>
      </c>
      <c r="AL144" s="30" t="s">
        <v>341</v>
      </c>
      <c r="AM144" s="30" t="s">
        <v>341</v>
      </c>
      <c r="AN144" s="30" t="s">
        <v>427</v>
      </c>
      <c r="AO144" s="30" t="s">
        <v>438</v>
      </c>
      <c r="AP144" s="30" t="s">
        <v>441</v>
      </c>
      <c r="AQ144" s="30" t="s">
        <v>344</v>
      </c>
      <c r="AR144" s="30" t="s">
        <v>345</v>
      </c>
      <c r="AS144" s="19" t="str">
        <f t="shared" si="2"/>
        <v>1</v>
      </c>
    </row>
    <row r="145" spans="1:45" hidden="1">
      <c r="A145" s="30" t="s">
        <v>330</v>
      </c>
      <c r="B145" s="30" t="s">
        <v>817</v>
      </c>
      <c r="C145" s="30" t="s">
        <v>732</v>
      </c>
      <c r="D145" s="30" t="s">
        <v>446</v>
      </c>
      <c r="E145" s="30" t="s">
        <v>334</v>
      </c>
      <c r="F145" s="30" t="s">
        <v>421</v>
      </c>
      <c r="G145" s="30" t="s">
        <v>644</v>
      </c>
      <c r="H145" s="30" t="s">
        <v>447</v>
      </c>
      <c r="I145" s="30" t="s">
        <v>448</v>
      </c>
      <c r="J145" s="31">
        <v>22941641</v>
      </c>
      <c r="K145" s="31">
        <v>22941641</v>
      </c>
      <c r="L145" s="31">
        <v>11417820.5</v>
      </c>
      <c r="M145" s="31">
        <v>13196.26</v>
      </c>
      <c r="N145" s="31">
        <v>5003419.5</v>
      </c>
      <c r="O145" s="31">
        <v>344250</v>
      </c>
      <c r="P145" s="31">
        <v>4278997.01</v>
      </c>
      <c r="Q145" s="31">
        <v>4278997.01</v>
      </c>
      <c r="R145" s="31">
        <v>1014901.62</v>
      </c>
      <c r="S145" s="31">
        <v>9626666.5099999998</v>
      </c>
      <c r="T145" s="31">
        <v>9639862.7699999996</v>
      </c>
      <c r="U145" s="31">
        <v>1777957.73</v>
      </c>
      <c r="V145" s="31">
        <v>13301778.23</v>
      </c>
      <c r="W145" s="31">
        <v>13301778.23</v>
      </c>
      <c r="X145" s="31">
        <v>13301778.23</v>
      </c>
      <c r="Y145" s="31">
        <v>0</v>
      </c>
      <c r="Z145" s="31">
        <v>0</v>
      </c>
      <c r="AA145" s="31">
        <v>0</v>
      </c>
      <c r="AB145" s="32">
        <v>0</v>
      </c>
      <c r="AC145" s="31">
        <v>0</v>
      </c>
      <c r="AD145" s="30" t="s">
        <v>338</v>
      </c>
      <c r="AE145" s="30" t="s">
        <v>424</v>
      </c>
      <c r="AF145" s="30" t="s">
        <v>436</v>
      </c>
      <c r="AG145" s="30" t="s">
        <v>449</v>
      </c>
      <c r="AH145" s="30" t="s">
        <v>341</v>
      </c>
      <c r="AI145" s="30" t="s">
        <v>341</v>
      </c>
      <c r="AJ145" s="30" t="s">
        <v>341</v>
      </c>
      <c r="AK145" s="30" t="s">
        <v>339</v>
      </c>
      <c r="AL145" s="30" t="s">
        <v>341</v>
      </c>
      <c r="AM145" s="30" t="s">
        <v>341</v>
      </c>
      <c r="AN145" s="30" t="s">
        <v>427</v>
      </c>
      <c r="AO145" s="30" t="s">
        <v>438</v>
      </c>
      <c r="AP145" s="30" t="s">
        <v>448</v>
      </c>
      <c r="AQ145" s="30" t="s">
        <v>344</v>
      </c>
      <c r="AR145" s="30" t="s">
        <v>345</v>
      </c>
      <c r="AS145" s="19" t="str">
        <f t="shared" si="2"/>
        <v>1</v>
      </c>
    </row>
    <row r="146" spans="1:45" hidden="1">
      <c r="A146" s="30" t="s">
        <v>330</v>
      </c>
      <c r="B146" s="30" t="s">
        <v>817</v>
      </c>
      <c r="C146" s="30" t="s">
        <v>732</v>
      </c>
      <c r="D146" s="30" t="s">
        <v>450</v>
      </c>
      <c r="E146" s="30" t="s">
        <v>334</v>
      </c>
      <c r="F146" s="30" t="s">
        <v>421</v>
      </c>
      <c r="G146" s="30" t="s">
        <v>644</v>
      </c>
      <c r="H146" s="30" t="s">
        <v>451</v>
      </c>
      <c r="I146" s="30" t="s">
        <v>452</v>
      </c>
      <c r="J146" s="31">
        <v>201900</v>
      </c>
      <c r="K146" s="31">
        <v>201900</v>
      </c>
      <c r="L146" s="31">
        <v>100950</v>
      </c>
      <c r="M146" s="31">
        <v>0</v>
      </c>
      <c r="N146" s="31">
        <v>1535.7</v>
      </c>
      <c r="O146" s="31">
        <v>0</v>
      </c>
      <c r="P146" s="31">
        <v>99414.3</v>
      </c>
      <c r="Q146" s="31">
        <v>99414.3</v>
      </c>
      <c r="R146" s="31">
        <v>49707.15</v>
      </c>
      <c r="S146" s="31">
        <v>100950</v>
      </c>
      <c r="T146" s="31">
        <v>100950</v>
      </c>
      <c r="U146" s="31">
        <v>0</v>
      </c>
      <c r="V146" s="31">
        <v>100950</v>
      </c>
      <c r="W146" s="31">
        <v>100950</v>
      </c>
      <c r="X146" s="31">
        <v>100950</v>
      </c>
      <c r="Y146" s="31">
        <v>0</v>
      </c>
      <c r="Z146" s="31">
        <v>0</v>
      </c>
      <c r="AA146" s="31">
        <v>0</v>
      </c>
      <c r="AB146" s="32">
        <v>0</v>
      </c>
      <c r="AC146" s="31">
        <v>0</v>
      </c>
      <c r="AD146" s="30" t="s">
        <v>338</v>
      </c>
      <c r="AE146" s="30" t="s">
        <v>424</v>
      </c>
      <c r="AF146" s="30" t="s">
        <v>436</v>
      </c>
      <c r="AG146" s="30" t="s">
        <v>453</v>
      </c>
      <c r="AH146" s="30" t="s">
        <v>341</v>
      </c>
      <c r="AI146" s="30" t="s">
        <v>341</v>
      </c>
      <c r="AJ146" s="30" t="s">
        <v>341</v>
      </c>
      <c r="AK146" s="30" t="s">
        <v>339</v>
      </c>
      <c r="AL146" s="30" t="s">
        <v>341</v>
      </c>
      <c r="AM146" s="30" t="s">
        <v>341</v>
      </c>
      <c r="AN146" s="30" t="s">
        <v>427</v>
      </c>
      <c r="AO146" s="30" t="s">
        <v>438</v>
      </c>
      <c r="AP146" s="30" t="s">
        <v>452</v>
      </c>
      <c r="AQ146" s="30" t="s">
        <v>344</v>
      </c>
      <c r="AR146" s="30" t="s">
        <v>345</v>
      </c>
      <c r="AS146" s="19" t="str">
        <f t="shared" si="2"/>
        <v>1</v>
      </c>
    </row>
    <row r="147" spans="1:45" hidden="1">
      <c r="A147" s="30" t="s">
        <v>330</v>
      </c>
      <c r="B147" s="30" t="s">
        <v>817</v>
      </c>
      <c r="C147" s="30" t="s">
        <v>732</v>
      </c>
      <c r="D147" s="30" t="s">
        <v>454</v>
      </c>
      <c r="E147" s="30" t="s">
        <v>334</v>
      </c>
      <c r="F147" s="30" t="s">
        <v>421</v>
      </c>
      <c r="G147" s="30" t="s">
        <v>644</v>
      </c>
      <c r="H147" s="30" t="s">
        <v>455</v>
      </c>
      <c r="I147" s="30" t="s">
        <v>456</v>
      </c>
      <c r="J147" s="31">
        <v>150000</v>
      </c>
      <c r="K147" s="31">
        <v>150000</v>
      </c>
      <c r="L147" s="31">
        <v>150000</v>
      </c>
      <c r="M147" s="31">
        <v>0</v>
      </c>
      <c r="N147" s="31">
        <v>59098.94</v>
      </c>
      <c r="O147" s="31">
        <v>0</v>
      </c>
      <c r="P147" s="31">
        <v>90580.800000000003</v>
      </c>
      <c r="Q147" s="31">
        <v>90580.800000000003</v>
      </c>
      <c r="R147" s="31">
        <v>90580.800000000003</v>
      </c>
      <c r="S147" s="31">
        <v>149679.74</v>
      </c>
      <c r="T147" s="31">
        <v>149679.74</v>
      </c>
      <c r="U147" s="31">
        <v>320.26</v>
      </c>
      <c r="V147" s="31">
        <v>320.26</v>
      </c>
      <c r="W147" s="31">
        <v>320.26</v>
      </c>
      <c r="X147" s="31">
        <v>320.26</v>
      </c>
      <c r="Y147" s="31">
        <v>0</v>
      </c>
      <c r="Z147" s="31">
        <v>0</v>
      </c>
      <c r="AA147" s="31">
        <v>0</v>
      </c>
      <c r="AB147" s="32">
        <v>0</v>
      </c>
      <c r="AC147" s="31">
        <v>0</v>
      </c>
      <c r="AD147" s="30" t="s">
        <v>338</v>
      </c>
      <c r="AE147" s="30" t="s">
        <v>424</v>
      </c>
      <c r="AF147" s="30" t="s">
        <v>457</v>
      </c>
      <c r="AG147" s="30" t="s">
        <v>458</v>
      </c>
      <c r="AH147" s="30" t="s">
        <v>341</v>
      </c>
      <c r="AI147" s="30" t="s">
        <v>341</v>
      </c>
      <c r="AJ147" s="30" t="s">
        <v>341</v>
      </c>
      <c r="AK147" s="30" t="s">
        <v>339</v>
      </c>
      <c r="AL147" s="30" t="s">
        <v>341</v>
      </c>
      <c r="AM147" s="30" t="s">
        <v>341</v>
      </c>
      <c r="AN147" s="30" t="s">
        <v>427</v>
      </c>
      <c r="AO147" s="30" t="s">
        <v>459</v>
      </c>
      <c r="AP147" s="30" t="s">
        <v>456</v>
      </c>
      <c r="AQ147" s="30" t="s">
        <v>344</v>
      </c>
      <c r="AR147" s="30" t="s">
        <v>345</v>
      </c>
      <c r="AS147" s="19" t="str">
        <f t="shared" si="2"/>
        <v>1</v>
      </c>
    </row>
    <row r="148" spans="1:45" hidden="1">
      <c r="A148" s="30" t="s">
        <v>330</v>
      </c>
      <c r="B148" s="30" t="s">
        <v>817</v>
      </c>
      <c r="C148" s="30" t="s">
        <v>732</v>
      </c>
      <c r="D148" s="30" t="s">
        <v>460</v>
      </c>
      <c r="E148" s="30" t="s">
        <v>334</v>
      </c>
      <c r="F148" s="30" t="s">
        <v>421</v>
      </c>
      <c r="G148" s="30" t="s">
        <v>644</v>
      </c>
      <c r="H148" s="30" t="s">
        <v>461</v>
      </c>
      <c r="I148" s="30" t="s">
        <v>462</v>
      </c>
      <c r="J148" s="31">
        <v>1032093</v>
      </c>
      <c r="K148" s="31">
        <v>1032093</v>
      </c>
      <c r="L148" s="31">
        <v>1032093</v>
      </c>
      <c r="M148" s="31">
        <v>0</v>
      </c>
      <c r="N148" s="31">
        <v>76917.91</v>
      </c>
      <c r="O148" s="31">
        <v>0</v>
      </c>
      <c r="P148" s="31">
        <v>683650</v>
      </c>
      <c r="Q148" s="31">
        <v>177862</v>
      </c>
      <c r="R148" s="31">
        <v>177862</v>
      </c>
      <c r="S148" s="31">
        <v>760567.91</v>
      </c>
      <c r="T148" s="31">
        <v>760567.91</v>
      </c>
      <c r="U148" s="31">
        <v>271525.09000000003</v>
      </c>
      <c r="V148" s="31">
        <v>271525.09000000003</v>
      </c>
      <c r="W148" s="31">
        <v>271525.09000000003</v>
      </c>
      <c r="X148" s="31">
        <v>271525.09000000003</v>
      </c>
      <c r="Y148" s="31">
        <v>0</v>
      </c>
      <c r="Z148" s="31">
        <v>0</v>
      </c>
      <c r="AA148" s="31">
        <v>0</v>
      </c>
      <c r="AB148" s="32">
        <v>0</v>
      </c>
      <c r="AC148" s="31">
        <v>0</v>
      </c>
      <c r="AD148" s="30" t="s">
        <v>338</v>
      </c>
      <c r="AE148" s="30" t="s">
        <v>424</v>
      </c>
      <c r="AF148" s="30" t="s">
        <v>457</v>
      </c>
      <c r="AG148" s="30" t="s">
        <v>463</v>
      </c>
      <c r="AH148" s="30" t="s">
        <v>341</v>
      </c>
      <c r="AI148" s="30" t="s">
        <v>341</v>
      </c>
      <c r="AJ148" s="30" t="s">
        <v>341</v>
      </c>
      <c r="AK148" s="30" t="s">
        <v>339</v>
      </c>
      <c r="AL148" s="30" t="s">
        <v>341</v>
      </c>
      <c r="AM148" s="30" t="s">
        <v>341</v>
      </c>
      <c r="AN148" s="30" t="s">
        <v>427</v>
      </c>
      <c r="AO148" s="30" t="s">
        <v>459</v>
      </c>
      <c r="AP148" s="30" t="s">
        <v>462</v>
      </c>
      <c r="AQ148" s="30" t="s">
        <v>344</v>
      </c>
      <c r="AR148" s="30" t="s">
        <v>345</v>
      </c>
      <c r="AS148" s="19" t="str">
        <f t="shared" si="2"/>
        <v>1</v>
      </c>
    </row>
    <row r="149" spans="1:45" hidden="1">
      <c r="A149" s="30" t="s">
        <v>330</v>
      </c>
      <c r="B149" s="30" t="s">
        <v>817</v>
      </c>
      <c r="C149" s="30" t="s">
        <v>732</v>
      </c>
      <c r="D149" s="30" t="s">
        <v>469</v>
      </c>
      <c r="E149" s="30" t="s">
        <v>334</v>
      </c>
      <c r="F149" s="30" t="s">
        <v>421</v>
      </c>
      <c r="G149" s="30" t="s">
        <v>644</v>
      </c>
      <c r="H149" s="30" t="s">
        <v>470</v>
      </c>
      <c r="I149" s="30" t="s">
        <v>471</v>
      </c>
      <c r="J149" s="31">
        <v>9131000</v>
      </c>
      <c r="K149" s="31">
        <v>9131000</v>
      </c>
      <c r="L149" s="31">
        <v>4565500</v>
      </c>
      <c r="M149" s="31">
        <v>0</v>
      </c>
      <c r="N149" s="31">
        <v>760858.38</v>
      </c>
      <c r="O149" s="31">
        <v>0</v>
      </c>
      <c r="P149" s="31">
        <v>3804291.9</v>
      </c>
      <c r="Q149" s="31">
        <v>3043433.52</v>
      </c>
      <c r="R149" s="31">
        <v>760858.38</v>
      </c>
      <c r="S149" s="31">
        <v>4565150.28</v>
      </c>
      <c r="T149" s="31">
        <v>4565150.28</v>
      </c>
      <c r="U149" s="31">
        <v>349.72</v>
      </c>
      <c r="V149" s="31">
        <v>4565849.72</v>
      </c>
      <c r="W149" s="31">
        <v>4565849.72</v>
      </c>
      <c r="X149" s="31">
        <v>4565849.72</v>
      </c>
      <c r="Y149" s="31">
        <v>0</v>
      </c>
      <c r="Z149" s="31">
        <v>0</v>
      </c>
      <c r="AA149" s="31">
        <v>0</v>
      </c>
      <c r="AB149" s="32">
        <v>0</v>
      </c>
      <c r="AC149" s="31">
        <v>0</v>
      </c>
      <c r="AD149" s="30" t="s">
        <v>338</v>
      </c>
      <c r="AE149" s="30" t="s">
        <v>424</v>
      </c>
      <c r="AF149" s="30" t="s">
        <v>457</v>
      </c>
      <c r="AG149" s="30" t="s">
        <v>472</v>
      </c>
      <c r="AH149" s="30" t="s">
        <v>341</v>
      </c>
      <c r="AI149" s="30" t="s">
        <v>341</v>
      </c>
      <c r="AJ149" s="30" t="s">
        <v>341</v>
      </c>
      <c r="AK149" s="30" t="s">
        <v>339</v>
      </c>
      <c r="AL149" s="30" t="s">
        <v>341</v>
      </c>
      <c r="AM149" s="30" t="s">
        <v>341</v>
      </c>
      <c r="AN149" s="30" t="s">
        <v>427</v>
      </c>
      <c r="AO149" s="30" t="s">
        <v>459</v>
      </c>
      <c r="AP149" s="30" t="s">
        <v>471</v>
      </c>
      <c r="AQ149" s="30" t="s">
        <v>344</v>
      </c>
      <c r="AR149" s="30" t="s">
        <v>345</v>
      </c>
      <c r="AS149" s="19" t="str">
        <f t="shared" si="2"/>
        <v>1</v>
      </c>
    </row>
    <row r="150" spans="1:45" hidden="1">
      <c r="A150" s="30" t="s">
        <v>330</v>
      </c>
      <c r="B150" s="30" t="s">
        <v>817</v>
      </c>
      <c r="C150" s="30" t="s">
        <v>732</v>
      </c>
      <c r="D150" s="30" t="s">
        <v>473</v>
      </c>
      <c r="E150" s="30" t="s">
        <v>334</v>
      </c>
      <c r="F150" s="30" t="s">
        <v>421</v>
      </c>
      <c r="G150" s="30" t="s">
        <v>644</v>
      </c>
      <c r="H150" s="30" t="s">
        <v>474</v>
      </c>
      <c r="I150" s="30" t="s">
        <v>474</v>
      </c>
      <c r="J150" s="31">
        <v>156935</v>
      </c>
      <c r="K150" s="31">
        <v>156935</v>
      </c>
      <c r="L150" s="31">
        <v>156935</v>
      </c>
      <c r="M150" s="31">
        <v>0</v>
      </c>
      <c r="N150" s="31">
        <v>0</v>
      </c>
      <c r="O150" s="31">
        <v>0</v>
      </c>
      <c r="P150" s="31">
        <v>156155.04</v>
      </c>
      <c r="Q150" s="31">
        <v>156155.04</v>
      </c>
      <c r="R150" s="31">
        <v>156155.04</v>
      </c>
      <c r="S150" s="31">
        <v>156155.04</v>
      </c>
      <c r="T150" s="31">
        <v>156155.04</v>
      </c>
      <c r="U150" s="31">
        <v>779.96</v>
      </c>
      <c r="V150" s="31">
        <v>779.96</v>
      </c>
      <c r="W150" s="31">
        <v>779.96</v>
      </c>
      <c r="X150" s="31">
        <v>779.96</v>
      </c>
      <c r="Y150" s="31">
        <v>0</v>
      </c>
      <c r="Z150" s="31">
        <v>0</v>
      </c>
      <c r="AA150" s="31">
        <v>0</v>
      </c>
      <c r="AB150" s="32">
        <v>0</v>
      </c>
      <c r="AC150" s="31">
        <v>0</v>
      </c>
      <c r="AD150" s="30" t="s">
        <v>338</v>
      </c>
      <c r="AE150" s="30" t="s">
        <v>424</v>
      </c>
      <c r="AF150" s="30" t="s">
        <v>475</v>
      </c>
      <c r="AG150" s="30" t="s">
        <v>476</v>
      </c>
      <c r="AH150" s="30" t="s">
        <v>341</v>
      </c>
      <c r="AI150" s="30" t="s">
        <v>341</v>
      </c>
      <c r="AJ150" s="30" t="s">
        <v>341</v>
      </c>
      <c r="AK150" s="30" t="s">
        <v>339</v>
      </c>
      <c r="AL150" s="30" t="s">
        <v>341</v>
      </c>
      <c r="AM150" s="30" t="s">
        <v>341</v>
      </c>
      <c r="AN150" s="30" t="s">
        <v>427</v>
      </c>
      <c r="AO150" s="30" t="s">
        <v>477</v>
      </c>
      <c r="AP150" s="30" t="s">
        <v>474</v>
      </c>
      <c r="AQ150" s="30" t="s">
        <v>344</v>
      </c>
      <c r="AR150" s="30" t="s">
        <v>345</v>
      </c>
      <c r="AS150" s="19" t="str">
        <f t="shared" si="2"/>
        <v>1</v>
      </c>
    </row>
    <row r="151" spans="1:45" hidden="1">
      <c r="A151" s="30" t="s">
        <v>330</v>
      </c>
      <c r="B151" s="30" t="s">
        <v>817</v>
      </c>
      <c r="C151" s="30" t="s">
        <v>732</v>
      </c>
      <c r="D151" s="30" t="s">
        <v>478</v>
      </c>
      <c r="E151" s="30" t="s">
        <v>334</v>
      </c>
      <c r="F151" s="30" t="s">
        <v>421</v>
      </c>
      <c r="G151" s="30" t="s">
        <v>644</v>
      </c>
      <c r="H151" s="30" t="s">
        <v>479</v>
      </c>
      <c r="I151" s="30" t="s">
        <v>480</v>
      </c>
      <c r="J151" s="31">
        <v>356501</v>
      </c>
      <c r="K151" s="31">
        <v>356501</v>
      </c>
      <c r="L151" s="31">
        <v>231250.5</v>
      </c>
      <c r="M151" s="31">
        <v>0</v>
      </c>
      <c r="N151" s="31">
        <v>115994.28</v>
      </c>
      <c r="O151" s="31">
        <v>0</v>
      </c>
      <c r="P151" s="31">
        <v>114936.82</v>
      </c>
      <c r="Q151" s="31">
        <v>114936.82</v>
      </c>
      <c r="R151" s="31">
        <v>18368.150000000001</v>
      </c>
      <c r="S151" s="31">
        <v>230931.1</v>
      </c>
      <c r="T151" s="31">
        <v>230931.1</v>
      </c>
      <c r="U151" s="31">
        <v>319.39999999999998</v>
      </c>
      <c r="V151" s="31">
        <v>125569.9</v>
      </c>
      <c r="W151" s="31">
        <v>125569.9</v>
      </c>
      <c r="X151" s="31">
        <v>125569.9</v>
      </c>
      <c r="Y151" s="31">
        <v>0</v>
      </c>
      <c r="Z151" s="31">
        <v>0</v>
      </c>
      <c r="AA151" s="31">
        <v>0</v>
      </c>
      <c r="AB151" s="32">
        <v>0</v>
      </c>
      <c r="AC151" s="31">
        <v>0</v>
      </c>
      <c r="AD151" s="30" t="s">
        <v>338</v>
      </c>
      <c r="AE151" s="30" t="s">
        <v>424</v>
      </c>
      <c r="AF151" s="30" t="s">
        <v>475</v>
      </c>
      <c r="AG151" s="30" t="s">
        <v>481</v>
      </c>
      <c r="AH151" s="30" t="s">
        <v>341</v>
      </c>
      <c r="AI151" s="30" t="s">
        <v>341</v>
      </c>
      <c r="AJ151" s="30" t="s">
        <v>341</v>
      </c>
      <c r="AK151" s="30" t="s">
        <v>339</v>
      </c>
      <c r="AL151" s="30" t="s">
        <v>341</v>
      </c>
      <c r="AM151" s="30" t="s">
        <v>341</v>
      </c>
      <c r="AN151" s="30" t="s">
        <v>427</v>
      </c>
      <c r="AO151" s="30" t="s">
        <v>477</v>
      </c>
      <c r="AP151" s="30" t="s">
        <v>480</v>
      </c>
      <c r="AQ151" s="30" t="s">
        <v>344</v>
      </c>
      <c r="AR151" s="30" t="s">
        <v>345</v>
      </c>
      <c r="AS151" s="19" t="str">
        <f t="shared" si="2"/>
        <v>1</v>
      </c>
    </row>
    <row r="152" spans="1:45" hidden="1">
      <c r="A152" s="30" t="s">
        <v>330</v>
      </c>
      <c r="B152" s="30" t="s">
        <v>817</v>
      </c>
      <c r="C152" s="30" t="s">
        <v>732</v>
      </c>
      <c r="D152" s="30" t="s">
        <v>488</v>
      </c>
      <c r="E152" s="30" t="s">
        <v>334</v>
      </c>
      <c r="F152" s="30" t="s">
        <v>421</v>
      </c>
      <c r="G152" s="30" t="s">
        <v>644</v>
      </c>
      <c r="H152" s="30" t="s">
        <v>489</v>
      </c>
      <c r="I152" s="30" t="s">
        <v>490</v>
      </c>
      <c r="J152" s="31">
        <v>7311000</v>
      </c>
      <c r="K152" s="31">
        <v>7311000</v>
      </c>
      <c r="L152" s="31">
        <v>3655500</v>
      </c>
      <c r="M152" s="31">
        <v>0</v>
      </c>
      <c r="N152" s="31">
        <v>1899355</v>
      </c>
      <c r="O152" s="31">
        <v>0</v>
      </c>
      <c r="P152" s="31">
        <v>1756145</v>
      </c>
      <c r="Q152" s="31">
        <v>1756145</v>
      </c>
      <c r="R152" s="31">
        <v>41500</v>
      </c>
      <c r="S152" s="31">
        <v>3655500</v>
      </c>
      <c r="T152" s="31">
        <v>3655500</v>
      </c>
      <c r="U152" s="31">
        <v>0</v>
      </c>
      <c r="V152" s="31">
        <v>3655500</v>
      </c>
      <c r="W152" s="31">
        <v>3655500</v>
      </c>
      <c r="X152" s="31">
        <v>3655500</v>
      </c>
      <c r="Y152" s="31">
        <v>0</v>
      </c>
      <c r="Z152" s="31">
        <v>0</v>
      </c>
      <c r="AA152" s="31">
        <v>0</v>
      </c>
      <c r="AB152" s="32">
        <v>0</v>
      </c>
      <c r="AC152" s="31">
        <v>0</v>
      </c>
      <c r="AD152" s="30" t="s">
        <v>338</v>
      </c>
      <c r="AE152" s="30" t="s">
        <v>424</v>
      </c>
      <c r="AF152" s="30" t="s">
        <v>485</v>
      </c>
      <c r="AG152" s="30" t="s">
        <v>491</v>
      </c>
      <c r="AH152" s="30" t="s">
        <v>341</v>
      </c>
      <c r="AI152" s="30" t="s">
        <v>341</v>
      </c>
      <c r="AJ152" s="30" t="s">
        <v>341</v>
      </c>
      <c r="AK152" s="30" t="s">
        <v>339</v>
      </c>
      <c r="AL152" s="30" t="s">
        <v>341</v>
      </c>
      <c r="AM152" s="30" t="s">
        <v>341</v>
      </c>
      <c r="AN152" s="30" t="s">
        <v>427</v>
      </c>
      <c r="AO152" s="30" t="s">
        <v>487</v>
      </c>
      <c r="AP152" s="30" t="s">
        <v>490</v>
      </c>
      <c r="AQ152" s="30" t="s">
        <v>344</v>
      </c>
      <c r="AR152" s="30" t="s">
        <v>345</v>
      </c>
      <c r="AS152" s="19" t="str">
        <f t="shared" si="2"/>
        <v>1</v>
      </c>
    </row>
    <row r="153" spans="1:45" hidden="1">
      <c r="A153" s="30" t="s">
        <v>330</v>
      </c>
      <c r="B153" s="30" t="s">
        <v>817</v>
      </c>
      <c r="C153" s="30" t="s">
        <v>732</v>
      </c>
      <c r="D153" s="30" t="s">
        <v>492</v>
      </c>
      <c r="E153" s="30" t="s">
        <v>334</v>
      </c>
      <c r="F153" s="30" t="s">
        <v>421</v>
      </c>
      <c r="G153" s="30" t="s">
        <v>644</v>
      </c>
      <c r="H153" s="30" t="s">
        <v>493</v>
      </c>
      <c r="I153" s="30" t="s">
        <v>494</v>
      </c>
      <c r="J153" s="31">
        <v>5000000</v>
      </c>
      <c r="K153" s="31">
        <v>2200000</v>
      </c>
      <c r="L153" s="31">
        <v>2200000</v>
      </c>
      <c r="M153" s="31">
        <v>0</v>
      </c>
      <c r="N153" s="31">
        <v>0</v>
      </c>
      <c r="O153" s="31">
        <v>327600</v>
      </c>
      <c r="P153" s="31">
        <v>232555</v>
      </c>
      <c r="Q153" s="31">
        <v>232555</v>
      </c>
      <c r="R153" s="31">
        <v>232555</v>
      </c>
      <c r="S153" s="31">
        <v>560155</v>
      </c>
      <c r="T153" s="31">
        <v>560155</v>
      </c>
      <c r="U153" s="31">
        <v>1639845</v>
      </c>
      <c r="V153" s="31">
        <v>1639845</v>
      </c>
      <c r="W153" s="31">
        <v>1639845</v>
      </c>
      <c r="X153" s="31">
        <v>1639845</v>
      </c>
      <c r="Y153" s="31">
        <v>0</v>
      </c>
      <c r="Z153" s="31">
        <v>0</v>
      </c>
      <c r="AA153" s="31">
        <v>0</v>
      </c>
      <c r="AB153" s="32">
        <v>-2800000</v>
      </c>
      <c r="AC153" s="31">
        <v>0</v>
      </c>
      <c r="AD153" s="30" t="s">
        <v>338</v>
      </c>
      <c r="AE153" s="30" t="s">
        <v>424</v>
      </c>
      <c r="AF153" s="30" t="s">
        <v>485</v>
      </c>
      <c r="AG153" s="30" t="s">
        <v>495</v>
      </c>
      <c r="AH153" s="30" t="s">
        <v>341</v>
      </c>
      <c r="AI153" s="30" t="s">
        <v>341</v>
      </c>
      <c r="AJ153" s="30" t="s">
        <v>341</v>
      </c>
      <c r="AK153" s="30" t="s">
        <v>339</v>
      </c>
      <c r="AL153" s="30" t="s">
        <v>341</v>
      </c>
      <c r="AM153" s="30" t="s">
        <v>341</v>
      </c>
      <c r="AN153" s="30" t="s">
        <v>427</v>
      </c>
      <c r="AO153" s="30" t="s">
        <v>487</v>
      </c>
      <c r="AP153" s="30" t="s">
        <v>494</v>
      </c>
      <c r="AQ153" s="30" t="s">
        <v>344</v>
      </c>
      <c r="AR153" s="30" t="s">
        <v>345</v>
      </c>
      <c r="AS153" s="19" t="str">
        <f t="shared" si="2"/>
        <v>1</v>
      </c>
    </row>
    <row r="154" spans="1:45" hidden="1">
      <c r="A154" s="30" t="s">
        <v>330</v>
      </c>
      <c r="B154" s="30" t="s">
        <v>817</v>
      </c>
      <c r="C154" s="30" t="s">
        <v>732</v>
      </c>
      <c r="D154" s="30" t="s">
        <v>496</v>
      </c>
      <c r="E154" s="30" t="s">
        <v>334</v>
      </c>
      <c r="F154" s="30" t="s">
        <v>421</v>
      </c>
      <c r="G154" s="30" t="s">
        <v>644</v>
      </c>
      <c r="H154" s="30" t="s">
        <v>497</v>
      </c>
      <c r="I154" s="30" t="s">
        <v>498</v>
      </c>
      <c r="J154" s="31">
        <v>5000000</v>
      </c>
      <c r="K154" s="31">
        <v>5000000</v>
      </c>
      <c r="L154" s="31">
        <v>2500000</v>
      </c>
      <c r="M154" s="31">
        <v>0</v>
      </c>
      <c r="N154" s="31">
        <v>2185239.04</v>
      </c>
      <c r="O154" s="31">
        <v>0</v>
      </c>
      <c r="P154" s="31">
        <v>173272.32000000001</v>
      </c>
      <c r="Q154" s="31">
        <v>173272.32000000001</v>
      </c>
      <c r="R154" s="31">
        <v>173272.32000000001</v>
      </c>
      <c r="S154" s="31">
        <v>2358511.36</v>
      </c>
      <c r="T154" s="31">
        <v>2358511.36</v>
      </c>
      <c r="U154" s="31">
        <v>141488.64000000001</v>
      </c>
      <c r="V154" s="31">
        <v>2641488.64</v>
      </c>
      <c r="W154" s="31">
        <v>2641488.64</v>
      </c>
      <c r="X154" s="31">
        <v>2641488.64</v>
      </c>
      <c r="Y154" s="31">
        <v>0</v>
      </c>
      <c r="Z154" s="31">
        <v>0</v>
      </c>
      <c r="AA154" s="31">
        <v>0</v>
      </c>
      <c r="AB154" s="32">
        <v>0</v>
      </c>
      <c r="AC154" s="31">
        <v>0</v>
      </c>
      <c r="AD154" s="30" t="s">
        <v>338</v>
      </c>
      <c r="AE154" s="30" t="s">
        <v>424</v>
      </c>
      <c r="AF154" s="30" t="s">
        <v>485</v>
      </c>
      <c r="AG154" s="30" t="s">
        <v>499</v>
      </c>
      <c r="AH154" s="30" t="s">
        <v>341</v>
      </c>
      <c r="AI154" s="30" t="s">
        <v>341</v>
      </c>
      <c r="AJ154" s="30" t="s">
        <v>341</v>
      </c>
      <c r="AK154" s="30" t="s">
        <v>339</v>
      </c>
      <c r="AL154" s="30" t="s">
        <v>341</v>
      </c>
      <c r="AM154" s="30" t="s">
        <v>341</v>
      </c>
      <c r="AN154" s="30" t="s">
        <v>427</v>
      </c>
      <c r="AO154" s="30" t="s">
        <v>487</v>
      </c>
      <c r="AP154" s="30" t="s">
        <v>498</v>
      </c>
      <c r="AQ154" s="30" t="s">
        <v>344</v>
      </c>
      <c r="AR154" s="30" t="s">
        <v>345</v>
      </c>
      <c r="AS154" s="19" t="str">
        <f t="shared" si="2"/>
        <v>1</v>
      </c>
    </row>
    <row r="155" spans="1:45" hidden="1">
      <c r="A155" s="30" t="s">
        <v>330</v>
      </c>
      <c r="B155" s="30" t="s">
        <v>817</v>
      </c>
      <c r="C155" s="30" t="s">
        <v>732</v>
      </c>
      <c r="D155" s="30" t="s">
        <v>500</v>
      </c>
      <c r="E155" s="30" t="s">
        <v>334</v>
      </c>
      <c r="F155" s="30" t="s">
        <v>421</v>
      </c>
      <c r="G155" s="30" t="s">
        <v>644</v>
      </c>
      <c r="H155" s="30" t="s">
        <v>501</v>
      </c>
      <c r="I155" s="30" t="s">
        <v>501</v>
      </c>
      <c r="J155" s="31">
        <v>43987000</v>
      </c>
      <c r="K155" s="31">
        <v>42488259</v>
      </c>
      <c r="L155" s="31">
        <v>19993500</v>
      </c>
      <c r="M155" s="31">
        <v>0</v>
      </c>
      <c r="N155" s="31">
        <v>9997598.0600000005</v>
      </c>
      <c r="O155" s="31">
        <v>0</v>
      </c>
      <c r="P155" s="31">
        <v>7636094</v>
      </c>
      <c r="Q155" s="31">
        <v>7636094</v>
      </c>
      <c r="R155" s="31">
        <v>3320751</v>
      </c>
      <c r="S155" s="31">
        <v>17633692.059999999</v>
      </c>
      <c r="T155" s="31">
        <v>17633692.059999999</v>
      </c>
      <c r="U155" s="31">
        <v>2359807.94</v>
      </c>
      <c r="V155" s="31">
        <v>24854566.940000001</v>
      </c>
      <c r="W155" s="31">
        <v>24854566.940000001</v>
      </c>
      <c r="X155" s="31">
        <v>24854566.940000001</v>
      </c>
      <c r="Y155" s="31">
        <v>0</v>
      </c>
      <c r="Z155" s="31">
        <v>0</v>
      </c>
      <c r="AA155" s="31">
        <v>0</v>
      </c>
      <c r="AB155" s="31">
        <v>-1498741</v>
      </c>
      <c r="AC155" s="31">
        <v>0</v>
      </c>
      <c r="AD155" s="30" t="s">
        <v>338</v>
      </c>
      <c r="AE155" s="30" t="s">
        <v>424</v>
      </c>
      <c r="AF155" s="30" t="s">
        <v>502</v>
      </c>
      <c r="AG155" s="30" t="s">
        <v>503</v>
      </c>
      <c r="AH155" s="30" t="s">
        <v>341</v>
      </c>
      <c r="AI155" s="30" t="s">
        <v>341</v>
      </c>
      <c r="AJ155" s="30" t="s">
        <v>341</v>
      </c>
      <c r="AK155" s="30" t="s">
        <v>339</v>
      </c>
      <c r="AL155" s="30" t="s">
        <v>341</v>
      </c>
      <c r="AM155" s="30" t="s">
        <v>341</v>
      </c>
      <c r="AN155" s="30" t="s">
        <v>427</v>
      </c>
      <c r="AO155" s="30" t="s">
        <v>504</v>
      </c>
      <c r="AP155" s="30" t="s">
        <v>501</v>
      </c>
      <c r="AQ155" s="30" t="s">
        <v>344</v>
      </c>
      <c r="AR155" s="30" t="s">
        <v>345</v>
      </c>
      <c r="AS155" s="19" t="str">
        <f t="shared" si="2"/>
        <v>1</v>
      </c>
    </row>
    <row r="156" spans="1:45" hidden="1">
      <c r="A156" s="30" t="s">
        <v>330</v>
      </c>
      <c r="B156" s="30" t="s">
        <v>817</v>
      </c>
      <c r="C156" s="30" t="s">
        <v>732</v>
      </c>
      <c r="D156" s="30" t="s">
        <v>511</v>
      </c>
      <c r="E156" s="30" t="s">
        <v>334</v>
      </c>
      <c r="F156" s="30" t="s">
        <v>421</v>
      </c>
      <c r="G156" s="30" t="s">
        <v>644</v>
      </c>
      <c r="H156" s="30" t="s">
        <v>512</v>
      </c>
      <c r="I156" s="30" t="s">
        <v>513</v>
      </c>
      <c r="J156" s="31">
        <v>21146616</v>
      </c>
      <c r="K156" s="31">
        <v>21146616</v>
      </c>
      <c r="L156" s="31">
        <v>17068223</v>
      </c>
      <c r="M156" s="31">
        <v>0</v>
      </c>
      <c r="N156" s="31">
        <v>17068221.010000002</v>
      </c>
      <c r="O156" s="31">
        <v>0</v>
      </c>
      <c r="P156" s="31">
        <v>0</v>
      </c>
      <c r="Q156" s="31">
        <v>0</v>
      </c>
      <c r="R156" s="31">
        <v>0</v>
      </c>
      <c r="S156" s="31">
        <v>17068221.010000002</v>
      </c>
      <c r="T156" s="31">
        <v>17068221.010000002</v>
      </c>
      <c r="U156" s="31">
        <v>1.99</v>
      </c>
      <c r="V156" s="31">
        <v>4078394.99</v>
      </c>
      <c r="W156" s="31">
        <v>4078394.99</v>
      </c>
      <c r="X156" s="31">
        <v>4078394.99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0" t="s">
        <v>338</v>
      </c>
      <c r="AE156" s="30" t="s">
        <v>424</v>
      </c>
      <c r="AF156" s="30" t="s">
        <v>514</v>
      </c>
      <c r="AG156" s="30" t="s">
        <v>515</v>
      </c>
      <c r="AH156" s="30" t="s">
        <v>341</v>
      </c>
      <c r="AI156" s="30" t="s">
        <v>341</v>
      </c>
      <c r="AJ156" s="30" t="s">
        <v>341</v>
      </c>
      <c r="AK156" s="30" t="s">
        <v>339</v>
      </c>
      <c r="AL156" s="30" t="s">
        <v>341</v>
      </c>
      <c r="AM156" s="30" t="s">
        <v>341</v>
      </c>
      <c r="AN156" s="30" t="s">
        <v>427</v>
      </c>
      <c r="AO156" s="30" t="s">
        <v>516</v>
      </c>
      <c r="AP156" s="30" t="s">
        <v>513</v>
      </c>
      <c r="AQ156" s="30" t="s">
        <v>344</v>
      </c>
      <c r="AR156" s="30" t="s">
        <v>345</v>
      </c>
      <c r="AS156" s="19" t="str">
        <f t="shared" si="2"/>
        <v>1</v>
      </c>
    </row>
    <row r="157" spans="1:45" hidden="1">
      <c r="A157" s="30" t="s">
        <v>330</v>
      </c>
      <c r="B157" s="30" t="s">
        <v>817</v>
      </c>
      <c r="C157" s="30" t="s">
        <v>732</v>
      </c>
      <c r="D157" s="30" t="s">
        <v>522</v>
      </c>
      <c r="E157" s="30" t="s">
        <v>334</v>
      </c>
      <c r="F157" s="30" t="s">
        <v>421</v>
      </c>
      <c r="G157" s="30" t="s">
        <v>644</v>
      </c>
      <c r="H157" s="30" t="s">
        <v>523</v>
      </c>
      <c r="I157" s="30" t="s">
        <v>524</v>
      </c>
      <c r="J157" s="31">
        <v>11000000</v>
      </c>
      <c r="K157" s="31">
        <v>11000000</v>
      </c>
      <c r="L157" s="31">
        <v>6055000</v>
      </c>
      <c r="M157" s="31">
        <v>0</v>
      </c>
      <c r="N157" s="31">
        <v>8709.07</v>
      </c>
      <c r="O157" s="31">
        <v>0</v>
      </c>
      <c r="P157" s="31">
        <v>5937059.0099999998</v>
      </c>
      <c r="Q157" s="31">
        <v>5937059.0099999998</v>
      </c>
      <c r="R157" s="31">
        <v>191602.24</v>
      </c>
      <c r="S157" s="31">
        <v>5945768.0800000001</v>
      </c>
      <c r="T157" s="31">
        <v>5945768.0800000001</v>
      </c>
      <c r="U157" s="31">
        <v>109231.92</v>
      </c>
      <c r="V157" s="31">
        <v>5054231.92</v>
      </c>
      <c r="W157" s="31">
        <v>5054231.92</v>
      </c>
      <c r="X157" s="31">
        <v>5054231.92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0" t="s">
        <v>338</v>
      </c>
      <c r="AE157" s="30" t="s">
        <v>424</v>
      </c>
      <c r="AF157" s="30" t="s">
        <v>514</v>
      </c>
      <c r="AG157" s="30" t="s">
        <v>525</v>
      </c>
      <c r="AH157" s="30" t="s">
        <v>341</v>
      </c>
      <c r="AI157" s="30" t="s">
        <v>341</v>
      </c>
      <c r="AJ157" s="30" t="s">
        <v>341</v>
      </c>
      <c r="AK157" s="30" t="s">
        <v>339</v>
      </c>
      <c r="AL157" s="30" t="s">
        <v>341</v>
      </c>
      <c r="AM157" s="30" t="s">
        <v>341</v>
      </c>
      <c r="AN157" s="30" t="s">
        <v>427</v>
      </c>
      <c r="AO157" s="30" t="s">
        <v>516</v>
      </c>
      <c r="AP157" s="30" t="s">
        <v>524</v>
      </c>
      <c r="AQ157" s="30" t="s">
        <v>344</v>
      </c>
      <c r="AR157" s="30" t="s">
        <v>345</v>
      </c>
      <c r="AS157" s="19" t="str">
        <f t="shared" si="2"/>
        <v>1</v>
      </c>
    </row>
    <row r="158" spans="1:45" hidden="1">
      <c r="A158" s="30" t="s">
        <v>330</v>
      </c>
      <c r="B158" s="30" t="s">
        <v>817</v>
      </c>
      <c r="C158" s="30" t="s">
        <v>732</v>
      </c>
      <c r="D158" s="30" t="s">
        <v>526</v>
      </c>
      <c r="E158" s="30" t="s">
        <v>334</v>
      </c>
      <c r="F158" s="30" t="s">
        <v>421</v>
      </c>
      <c r="G158" s="30" t="s">
        <v>644</v>
      </c>
      <c r="H158" s="30" t="s">
        <v>527</v>
      </c>
      <c r="I158" s="30" t="s">
        <v>528</v>
      </c>
      <c r="J158" s="31">
        <v>3959379</v>
      </c>
      <c r="K158" s="31">
        <v>3959379</v>
      </c>
      <c r="L158" s="31">
        <v>3959378.5</v>
      </c>
      <c r="M158" s="31">
        <v>0</v>
      </c>
      <c r="N158" s="31">
        <v>3367697.73</v>
      </c>
      <c r="O158" s="31">
        <v>0</v>
      </c>
      <c r="P158" s="31">
        <v>581950</v>
      </c>
      <c r="Q158" s="31">
        <v>581950</v>
      </c>
      <c r="R158" s="31">
        <v>293800</v>
      </c>
      <c r="S158" s="31">
        <v>3949647.73</v>
      </c>
      <c r="T158" s="31">
        <v>3949647.73</v>
      </c>
      <c r="U158" s="31">
        <v>9730.77</v>
      </c>
      <c r="V158" s="31">
        <v>9731.27</v>
      </c>
      <c r="W158" s="31">
        <v>9731.27</v>
      </c>
      <c r="X158" s="31">
        <v>9731.27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0" t="s">
        <v>338</v>
      </c>
      <c r="AE158" s="30" t="s">
        <v>424</v>
      </c>
      <c r="AF158" s="30" t="s">
        <v>514</v>
      </c>
      <c r="AG158" s="30" t="s">
        <v>529</v>
      </c>
      <c r="AH158" s="30" t="s">
        <v>341</v>
      </c>
      <c r="AI158" s="30" t="s">
        <v>341</v>
      </c>
      <c r="AJ158" s="30" t="s">
        <v>341</v>
      </c>
      <c r="AK158" s="30" t="s">
        <v>339</v>
      </c>
      <c r="AL158" s="30" t="s">
        <v>530</v>
      </c>
      <c r="AM158" s="30" t="s">
        <v>341</v>
      </c>
      <c r="AN158" s="30" t="s">
        <v>427</v>
      </c>
      <c r="AO158" s="30" t="s">
        <v>516</v>
      </c>
      <c r="AP158" s="30" t="s">
        <v>528</v>
      </c>
      <c r="AQ158" s="30" t="s">
        <v>344</v>
      </c>
      <c r="AR158" s="30" t="s">
        <v>345</v>
      </c>
      <c r="AS158" s="19" t="str">
        <f t="shared" si="2"/>
        <v>1</v>
      </c>
    </row>
    <row r="159" spans="1:45" hidden="1">
      <c r="A159" s="30" t="s">
        <v>330</v>
      </c>
      <c r="B159" s="30" t="s">
        <v>817</v>
      </c>
      <c r="C159" s="30" t="s">
        <v>732</v>
      </c>
      <c r="D159" s="30" t="s">
        <v>685</v>
      </c>
      <c r="E159" s="30" t="s">
        <v>334</v>
      </c>
      <c r="F159" s="30" t="s">
        <v>421</v>
      </c>
      <c r="G159" s="30" t="s">
        <v>644</v>
      </c>
      <c r="H159" s="30" t="s">
        <v>686</v>
      </c>
      <c r="I159" s="30" t="s">
        <v>687</v>
      </c>
      <c r="J159" s="31">
        <v>15025679</v>
      </c>
      <c r="K159" s="31">
        <v>12845679</v>
      </c>
      <c r="L159" s="31">
        <v>7512839.5</v>
      </c>
      <c r="M159" s="31">
        <v>0</v>
      </c>
      <c r="N159" s="31">
        <v>3471771.14</v>
      </c>
      <c r="O159" s="31">
        <v>0</v>
      </c>
      <c r="P159" s="31">
        <v>0</v>
      </c>
      <c r="Q159" s="31">
        <v>0</v>
      </c>
      <c r="R159" s="31">
        <v>0</v>
      </c>
      <c r="S159" s="31">
        <v>3471771.14</v>
      </c>
      <c r="T159" s="31">
        <v>3471771.14</v>
      </c>
      <c r="U159" s="31">
        <v>4041068.36</v>
      </c>
      <c r="V159" s="31">
        <v>9373907.8599999994</v>
      </c>
      <c r="W159" s="31">
        <v>9373907.8599999994</v>
      </c>
      <c r="X159" s="31">
        <v>9373907.8599999994</v>
      </c>
      <c r="Y159" s="31">
        <v>0</v>
      </c>
      <c r="Z159" s="31">
        <v>0</v>
      </c>
      <c r="AA159" s="31">
        <v>0</v>
      </c>
      <c r="AB159" s="31">
        <v>-2180000</v>
      </c>
      <c r="AC159" s="31">
        <v>0</v>
      </c>
      <c r="AD159" s="30" t="s">
        <v>338</v>
      </c>
      <c r="AE159" s="30" t="s">
        <v>424</v>
      </c>
      <c r="AF159" s="30" t="s">
        <v>514</v>
      </c>
      <c r="AG159" s="30" t="s">
        <v>688</v>
      </c>
      <c r="AH159" s="30" t="s">
        <v>341</v>
      </c>
      <c r="AI159" s="30" t="s">
        <v>341</v>
      </c>
      <c r="AJ159" s="30" t="s">
        <v>341</v>
      </c>
      <c r="AK159" s="30" t="s">
        <v>339</v>
      </c>
      <c r="AL159" s="30" t="s">
        <v>689</v>
      </c>
      <c r="AM159" s="30" t="s">
        <v>341</v>
      </c>
      <c r="AN159" s="30" t="s">
        <v>427</v>
      </c>
      <c r="AO159" s="30" t="s">
        <v>516</v>
      </c>
      <c r="AP159" s="30" t="s">
        <v>687</v>
      </c>
      <c r="AQ159" s="30" t="s">
        <v>344</v>
      </c>
      <c r="AR159" s="30" t="s">
        <v>345</v>
      </c>
      <c r="AS159" s="19" t="str">
        <f t="shared" si="2"/>
        <v>1</v>
      </c>
    </row>
    <row r="160" spans="1:45" hidden="1">
      <c r="A160" s="30" t="s">
        <v>330</v>
      </c>
      <c r="B160" s="30" t="s">
        <v>817</v>
      </c>
      <c r="C160" s="30" t="s">
        <v>732</v>
      </c>
      <c r="D160" s="30" t="s">
        <v>531</v>
      </c>
      <c r="E160" s="30" t="s">
        <v>334</v>
      </c>
      <c r="F160" s="30" t="s">
        <v>421</v>
      </c>
      <c r="G160" s="30" t="s">
        <v>644</v>
      </c>
      <c r="H160" s="30" t="s">
        <v>532</v>
      </c>
      <c r="I160" s="30" t="s">
        <v>533</v>
      </c>
      <c r="J160" s="31">
        <v>994656</v>
      </c>
      <c r="K160" s="31">
        <v>994656</v>
      </c>
      <c r="L160" s="31">
        <v>994656</v>
      </c>
      <c r="M160" s="31">
        <v>0</v>
      </c>
      <c r="N160" s="31">
        <v>706470</v>
      </c>
      <c r="O160" s="31">
        <v>0</v>
      </c>
      <c r="P160" s="31">
        <v>287991.8</v>
      </c>
      <c r="Q160" s="31">
        <v>287991.8</v>
      </c>
      <c r="R160" s="31">
        <v>287991.8</v>
      </c>
      <c r="S160" s="31">
        <v>994461.8</v>
      </c>
      <c r="T160" s="31">
        <v>994461.8</v>
      </c>
      <c r="U160" s="31">
        <v>194.2</v>
      </c>
      <c r="V160" s="31">
        <v>194.2</v>
      </c>
      <c r="W160" s="31">
        <v>194.2</v>
      </c>
      <c r="X160" s="31">
        <v>194.2</v>
      </c>
      <c r="Y160" s="31">
        <v>0</v>
      </c>
      <c r="Z160" s="31">
        <v>0</v>
      </c>
      <c r="AA160" s="31">
        <v>0</v>
      </c>
      <c r="AB160" s="32">
        <v>0</v>
      </c>
      <c r="AC160" s="31">
        <v>0</v>
      </c>
      <c r="AD160" s="30" t="s">
        <v>338</v>
      </c>
      <c r="AE160" s="30" t="s">
        <v>424</v>
      </c>
      <c r="AF160" s="30" t="s">
        <v>514</v>
      </c>
      <c r="AG160" s="30" t="s">
        <v>534</v>
      </c>
      <c r="AH160" s="30" t="s">
        <v>341</v>
      </c>
      <c r="AI160" s="30" t="s">
        <v>341</v>
      </c>
      <c r="AJ160" s="30" t="s">
        <v>341</v>
      </c>
      <c r="AK160" s="30" t="s">
        <v>339</v>
      </c>
      <c r="AL160" s="30" t="s">
        <v>341</v>
      </c>
      <c r="AM160" s="30" t="s">
        <v>341</v>
      </c>
      <c r="AN160" s="30" t="s">
        <v>427</v>
      </c>
      <c r="AO160" s="30" t="s">
        <v>516</v>
      </c>
      <c r="AP160" s="30" t="s">
        <v>533</v>
      </c>
      <c r="AQ160" s="30" t="s">
        <v>344</v>
      </c>
      <c r="AR160" s="30" t="s">
        <v>345</v>
      </c>
      <c r="AS160" s="19" t="str">
        <f t="shared" si="2"/>
        <v>1</v>
      </c>
    </row>
    <row r="161" spans="1:45" hidden="1">
      <c r="A161" s="30" t="s">
        <v>330</v>
      </c>
      <c r="B161" s="30" t="s">
        <v>817</v>
      </c>
      <c r="C161" s="30" t="s">
        <v>732</v>
      </c>
      <c r="D161" s="30" t="s">
        <v>766</v>
      </c>
      <c r="E161" s="30" t="s">
        <v>334</v>
      </c>
      <c r="F161" s="30" t="s">
        <v>644</v>
      </c>
      <c r="G161" s="30" t="s">
        <v>644</v>
      </c>
      <c r="H161" s="30" t="s">
        <v>767</v>
      </c>
      <c r="I161" s="30" t="s">
        <v>767</v>
      </c>
      <c r="J161" s="31">
        <v>1500000</v>
      </c>
      <c r="K161" s="31">
        <v>1500000</v>
      </c>
      <c r="L161" s="31">
        <v>750000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750000</v>
      </c>
      <c r="V161" s="31">
        <v>1500000</v>
      </c>
      <c r="W161" s="31">
        <v>1500000</v>
      </c>
      <c r="X161" s="31">
        <v>1500000</v>
      </c>
      <c r="Y161" s="31">
        <v>0</v>
      </c>
      <c r="Z161" s="31">
        <v>0</v>
      </c>
      <c r="AA161" s="31">
        <v>0</v>
      </c>
      <c r="AB161" s="32">
        <v>0</v>
      </c>
      <c r="AC161" s="31">
        <v>0</v>
      </c>
      <c r="AD161" s="30" t="s">
        <v>338</v>
      </c>
      <c r="AE161" s="30" t="s">
        <v>424</v>
      </c>
      <c r="AF161" s="30" t="s">
        <v>768</v>
      </c>
      <c r="AG161" s="30" t="s">
        <v>769</v>
      </c>
      <c r="AH161" s="30" t="s">
        <v>341</v>
      </c>
      <c r="AI161" s="30" t="s">
        <v>341</v>
      </c>
      <c r="AJ161" s="30" t="s">
        <v>341</v>
      </c>
      <c r="AK161" s="30" t="s">
        <v>339</v>
      </c>
      <c r="AL161" s="30" t="s">
        <v>341</v>
      </c>
      <c r="AM161" s="30" t="s">
        <v>341</v>
      </c>
      <c r="AN161" s="30" t="s">
        <v>427</v>
      </c>
      <c r="AO161" s="30" t="s">
        <v>770</v>
      </c>
      <c r="AP161" s="30" t="s">
        <v>767</v>
      </c>
      <c r="AQ161" s="30" t="s">
        <v>344</v>
      </c>
      <c r="AR161" s="30" t="s">
        <v>345</v>
      </c>
      <c r="AS161" s="19" t="str">
        <f t="shared" si="2"/>
        <v>1</v>
      </c>
    </row>
    <row r="162" spans="1:45" hidden="1">
      <c r="A162" s="30" t="s">
        <v>330</v>
      </c>
      <c r="B162" s="30" t="s">
        <v>817</v>
      </c>
      <c r="C162" s="30" t="s">
        <v>732</v>
      </c>
      <c r="D162" s="30" t="s">
        <v>738</v>
      </c>
      <c r="E162" s="30" t="s">
        <v>334</v>
      </c>
      <c r="F162" s="30" t="s">
        <v>421</v>
      </c>
      <c r="G162" s="30" t="s">
        <v>644</v>
      </c>
      <c r="H162" s="30" t="s">
        <v>739</v>
      </c>
      <c r="I162" s="30" t="s">
        <v>740</v>
      </c>
      <c r="J162" s="31">
        <v>5000</v>
      </c>
      <c r="K162" s="31">
        <v>5000</v>
      </c>
      <c r="L162" s="31">
        <v>2500</v>
      </c>
      <c r="M162" s="31">
        <v>0</v>
      </c>
      <c r="N162" s="31">
        <v>2500</v>
      </c>
      <c r="O162" s="31">
        <v>0</v>
      </c>
      <c r="P162" s="31">
        <v>0</v>
      </c>
      <c r="Q162" s="31">
        <v>0</v>
      </c>
      <c r="R162" s="31">
        <v>0</v>
      </c>
      <c r="S162" s="31">
        <v>2500</v>
      </c>
      <c r="T162" s="31">
        <v>2500</v>
      </c>
      <c r="U162" s="31">
        <v>0</v>
      </c>
      <c r="V162" s="31">
        <v>2500</v>
      </c>
      <c r="W162" s="31">
        <v>2500</v>
      </c>
      <c r="X162" s="31">
        <v>2500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0" t="s">
        <v>338</v>
      </c>
      <c r="AE162" s="30" t="s">
        <v>424</v>
      </c>
      <c r="AF162" s="30" t="s">
        <v>537</v>
      </c>
      <c r="AG162" s="30" t="s">
        <v>741</v>
      </c>
      <c r="AH162" s="30" t="s">
        <v>341</v>
      </c>
      <c r="AI162" s="30" t="s">
        <v>341</v>
      </c>
      <c r="AJ162" s="30" t="s">
        <v>341</v>
      </c>
      <c r="AK162" s="30" t="s">
        <v>339</v>
      </c>
      <c r="AL162" s="30" t="s">
        <v>341</v>
      </c>
      <c r="AM162" s="30" t="s">
        <v>341</v>
      </c>
      <c r="AN162" s="30" t="s">
        <v>427</v>
      </c>
      <c r="AO162" s="30" t="s">
        <v>539</v>
      </c>
      <c r="AP162" s="30" t="s">
        <v>740</v>
      </c>
      <c r="AQ162" s="30" t="s">
        <v>344</v>
      </c>
      <c r="AR162" s="30" t="s">
        <v>345</v>
      </c>
      <c r="AS162" s="19" t="str">
        <f t="shared" si="2"/>
        <v>1</v>
      </c>
    </row>
    <row r="163" spans="1:45" hidden="1">
      <c r="A163" s="30" t="s">
        <v>330</v>
      </c>
      <c r="B163" s="30" t="s">
        <v>817</v>
      </c>
      <c r="C163" s="30" t="s">
        <v>732</v>
      </c>
      <c r="D163" s="30" t="s">
        <v>535</v>
      </c>
      <c r="E163" s="30" t="s">
        <v>334</v>
      </c>
      <c r="F163" s="30" t="s">
        <v>421</v>
      </c>
      <c r="G163" s="30" t="s">
        <v>644</v>
      </c>
      <c r="H163" s="30" t="s">
        <v>536</v>
      </c>
      <c r="I163" s="30" t="s">
        <v>536</v>
      </c>
      <c r="J163" s="31">
        <v>1130000</v>
      </c>
      <c r="K163" s="31">
        <v>1130000</v>
      </c>
      <c r="L163" s="31">
        <v>565000</v>
      </c>
      <c r="M163" s="31">
        <v>0</v>
      </c>
      <c r="N163" s="31">
        <v>150000</v>
      </c>
      <c r="O163" s="31">
        <v>0</v>
      </c>
      <c r="P163" s="31">
        <v>0</v>
      </c>
      <c r="Q163" s="31">
        <v>0</v>
      </c>
      <c r="R163" s="31">
        <v>0</v>
      </c>
      <c r="S163" s="31">
        <v>150000</v>
      </c>
      <c r="T163" s="31">
        <v>150000</v>
      </c>
      <c r="U163" s="31">
        <v>415000</v>
      </c>
      <c r="V163" s="31">
        <v>980000</v>
      </c>
      <c r="W163" s="31">
        <v>980000</v>
      </c>
      <c r="X163" s="31">
        <v>980000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0" t="s">
        <v>338</v>
      </c>
      <c r="AE163" s="30" t="s">
        <v>424</v>
      </c>
      <c r="AF163" s="30" t="s">
        <v>537</v>
      </c>
      <c r="AG163" s="30" t="s">
        <v>538</v>
      </c>
      <c r="AH163" s="30" t="s">
        <v>341</v>
      </c>
      <c r="AI163" s="30" t="s">
        <v>341</v>
      </c>
      <c r="AJ163" s="30" t="s">
        <v>341</v>
      </c>
      <c r="AK163" s="30" t="s">
        <v>339</v>
      </c>
      <c r="AL163" s="30" t="s">
        <v>341</v>
      </c>
      <c r="AM163" s="30" t="s">
        <v>341</v>
      </c>
      <c r="AN163" s="30" t="s">
        <v>427</v>
      </c>
      <c r="AO163" s="30" t="s">
        <v>539</v>
      </c>
      <c r="AP163" s="30" t="s">
        <v>536</v>
      </c>
      <c r="AQ163" s="30" t="s">
        <v>344</v>
      </c>
      <c r="AR163" s="30" t="s">
        <v>345</v>
      </c>
      <c r="AS163" s="19" t="str">
        <f t="shared" si="2"/>
        <v>1</v>
      </c>
    </row>
    <row r="164" spans="1:45" hidden="1">
      <c r="A164" s="30" t="s">
        <v>330</v>
      </c>
      <c r="B164" s="30" t="s">
        <v>817</v>
      </c>
      <c r="C164" s="30" t="s">
        <v>732</v>
      </c>
      <c r="D164" s="30" t="s">
        <v>540</v>
      </c>
      <c r="E164" s="30" t="s">
        <v>334</v>
      </c>
      <c r="F164" s="30" t="s">
        <v>421</v>
      </c>
      <c r="G164" s="30" t="s">
        <v>644</v>
      </c>
      <c r="H164" s="30" t="s">
        <v>541</v>
      </c>
      <c r="I164" s="30" t="s">
        <v>542</v>
      </c>
      <c r="J164" s="31">
        <v>7560000</v>
      </c>
      <c r="K164" s="31">
        <v>7560000</v>
      </c>
      <c r="L164" s="31">
        <v>3780000</v>
      </c>
      <c r="M164" s="31">
        <v>0</v>
      </c>
      <c r="N164" s="31">
        <v>615572</v>
      </c>
      <c r="O164" s="31">
        <v>0</v>
      </c>
      <c r="P164" s="31">
        <v>3164428</v>
      </c>
      <c r="Q164" s="31">
        <v>3164428</v>
      </c>
      <c r="R164" s="31">
        <v>610907</v>
      </c>
      <c r="S164" s="31">
        <v>3780000</v>
      </c>
      <c r="T164" s="31">
        <v>3780000</v>
      </c>
      <c r="U164" s="31">
        <v>0</v>
      </c>
      <c r="V164" s="31">
        <v>3780000</v>
      </c>
      <c r="W164" s="31">
        <v>3780000</v>
      </c>
      <c r="X164" s="31">
        <v>3780000</v>
      </c>
      <c r="Y164" s="31">
        <v>0</v>
      </c>
      <c r="Z164" s="31">
        <v>0</v>
      </c>
      <c r="AA164" s="31">
        <v>0</v>
      </c>
      <c r="AB164" s="32">
        <v>0</v>
      </c>
      <c r="AC164" s="31">
        <v>0</v>
      </c>
      <c r="AD164" s="30" t="s">
        <v>338</v>
      </c>
      <c r="AE164" s="30" t="s">
        <v>543</v>
      </c>
      <c r="AF164" s="30" t="s">
        <v>544</v>
      </c>
      <c r="AG164" s="30" t="s">
        <v>545</v>
      </c>
      <c r="AH164" s="30" t="s">
        <v>341</v>
      </c>
      <c r="AI164" s="30" t="s">
        <v>341</v>
      </c>
      <c r="AJ164" s="30" t="s">
        <v>341</v>
      </c>
      <c r="AK164" s="30" t="s">
        <v>339</v>
      </c>
      <c r="AL164" s="30" t="s">
        <v>341</v>
      </c>
      <c r="AM164" s="30" t="s">
        <v>341</v>
      </c>
      <c r="AN164" s="30" t="s">
        <v>546</v>
      </c>
      <c r="AO164" s="30" t="s">
        <v>547</v>
      </c>
      <c r="AP164" s="30" t="s">
        <v>542</v>
      </c>
      <c r="AQ164" s="30" t="s">
        <v>344</v>
      </c>
      <c r="AR164" s="30" t="s">
        <v>345</v>
      </c>
      <c r="AS164" s="19" t="str">
        <f t="shared" si="2"/>
        <v>2</v>
      </c>
    </row>
    <row r="165" spans="1:45" hidden="1">
      <c r="A165" s="30" t="s">
        <v>330</v>
      </c>
      <c r="B165" s="30" t="s">
        <v>817</v>
      </c>
      <c r="C165" s="30" t="s">
        <v>732</v>
      </c>
      <c r="D165" s="30" t="s">
        <v>548</v>
      </c>
      <c r="E165" s="30" t="s">
        <v>334</v>
      </c>
      <c r="F165" s="30" t="s">
        <v>421</v>
      </c>
      <c r="G165" s="30" t="s">
        <v>644</v>
      </c>
      <c r="H165" s="30" t="s">
        <v>549</v>
      </c>
      <c r="I165" s="30" t="s">
        <v>550</v>
      </c>
      <c r="J165" s="31">
        <v>2433950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2">
        <v>-2433950</v>
      </c>
      <c r="AC165" s="31">
        <v>0</v>
      </c>
      <c r="AD165" s="30" t="s">
        <v>338</v>
      </c>
      <c r="AE165" s="30" t="s">
        <v>543</v>
      </c>
      <c r="AF165" s="30" t="s">
        <v>544</v>
      </c>
      <c r="AG165" s="30" t="s">
        <v>551</v>
      </c>
      <c r="AH165" s="30" t="s">
        <v>341</v>
      </c>
      <c r="AI165" s="30" t="s">
        <v>341</v>
      </c>
      <c r="AJ165" s="30" t="s">
        <v>341</v>
      </c>
      <c r="AK165" s="30" t="s">
        <v>339</v>
      </c>
      <c r="AL165" s="30" t="s">
        <v>341</v>
      </c>
      <c r="AM165" s="30" t="s">
        <v>341</v>
      </c>
      <c r="AN165" s="30" t="s">
        <v>546</v>
      </c>
      <c r="AO165" s="30" t="s">
        <v>547</v>
      </c>
      <c r="AP165" s="30" t="s">
        <v>550</v>
      </c>
      <c r="AQ165" s="30" t="s">
        <v>344</v>
      </c>
      <c r="AR165" s="30" t="s">
        <v>345</v>
      </c>
      <c r="AS165" s="19" t="str">
        <f t="shared" si="2"/>
        <v>2</v>
      </c>
    </row>
    <row r="166" spans="1:45" hidden="1">
      <c r="A166" s="30" t="s">
        <v>330</v>
      </c>
      <c r="B166" s="30" t="s">
        <v>817</v>
      </c>
      <c r="C166" s="30" t="s">
        <v>732</v>
      </c>
      <c r="D166" s="30" t="s">
        <v>556</v>
      </c>
      <c r="E166" s="30" t="s">
        <v>334</v>
      </c>
      <c r="F166" s="30" t="s">
        <v>421</v>
      </c>
      <c r="G166" s="30" t="s">
        <v>644</v>
      </c>
      <c r="H166" s="30" t="s">
        <v>557</v>
      </c>
      <c r="I166" s="30" t="s">
        <v>557</v>
      </c>
      <c r="J166" s="31">
        <v>662001</v>
      </c>
      <c r="K166" s="31">
        <v>2472551</v>
      </c>
      <c r="L166" s="31">
        <v>2472551</v>
      </c>
      <c r="M166" s="31">
        <v>0</v>
      </c>
      <c r="N166" s="31">
        <v>240622.4</v>
      </c>
      <c r="O166" s="31">
        <v>339881.4</v>
      </c>
      <c r="P166" s="31">
        <v>402408.28</v>
      </c>
      <c r="Q166" s="31">
        <v>402408.28</v>
      </c>
      <c r="R166" s="31">
        <v>0</v>
      </c>
      <c r="S166" s="31">
        <v>982912.08</v>
      </c>
      <c r="T166" s="31">
        <v>982912.08</v>
      </c>
      <c r="U166" s="31">
        <v>1489638.92</v>
      </c>
      <c r="V166" s="31">
        <v>1489638.92</v>
      </c>
      <c r="W166" s="31">
        <v>1489638.92</v>
      </c>
      <c r="X166" s="31">
        <v>1489638.92</v>
      </c>
      <c r="Y166" s="31">
        <v>0</v>
      </c>
      <c r="Z166" s="31">
        <v>0</v>
      </c>
      <c r="AA166" s="31">
        <v>0</v>
      </c>
      <c r="AB166" s="32">
        <v>0</v>
      </c>
      <c r="AC166" s="31">
        <v>1810550</v>
      </c>
      <c r="AD166" s="30" t="s">
        <v>338</v>
      </c>
      <c r="AE166" s="30" t="s">
        <v>543</v>
      </c>
      <c r="AF166" s="30" t="s">
        <v>338</v>
      </c>
      <c r="AG166" s="30" t="s">
        <v>558</v>
      </c>
      <c r="AH166" s="30" t="s">
        <v>341</v>
      </c>
      <c r="AI166" s="30" t="s">
        <v>341</v>
      </c>
      <c r="AJ166" s="30" t="s">
        <v>341</v>
      </c>
      <c r="AK166" s="30" t="s">
        <v>339</v>
      </c>
      <c r="AL166" s="30" t="s">
        <v>341</v>
      </c>
      <c r="AM166" s="30" t="s">
        <v>341</v>
      </c>
      <c r="AN166" s="30" t="s">
        <v>546</v>
      </c>
      <c r="AO166" s="30" t="s">
        <v>559</v>
      </c>
      <c r="AP166" s="30" t="s">
        <v>557</v>
      </c>
      <c r="AQ166" s="30" t="s">
        <v>344</v>
      </c>
      <c r="AR166" s="30" t="s">
        <v>345</v>
      </c>
      <c r="AS166" s="19" t="str">
        <f t="shared" si="2"/>
        <v>2</v>
      </c>
    </row>
    <row r="167" spans="1:45" hidden="1">
      <c r="A167" s="30" t="s">
        <v>330</v>
      </c>
      <c r="B167" s="30" t="s">
        <v>817</v>
      </c>
      <c r="C167" s="30" t="s">
        <v>732</v>
      </c>
      <c r="D167" s="30" t="s">
        <v>574</v>
      </c>
      <c r="E167" s="30" t="s">
        <v>334</v>
      </c>
      <c r="F167" s="30" t="s">
        <v>421</v>
      </c>
      <c r="G167" s="30" t="s">
        <v>644</v>
      </c>
      <c r="H167" s="30" t="s">
        <v>575</v>
      </c>
      <c r="I167" s="30" t="s">
        <v>576</v>
      </c>
      <c r="J167" s="31">
        <v>35595</v>
      </c>
      <c r="K167" s="31">
        <v>35595</v>
      </c>
      <c r="L167" s="31">
        <v>35595</v>
      </c>
      <c r="M167" s="31">
        <v>0</v>
      </c>
      <c r="N167" s="31">
        <v>33815.25</v>
      </c>
      <c r="O167" s="31">
        <v>0</v>
      </c>
      <c r="P167" s="31">
        <v>0</v>
      </c>
      <c r="Q167" s="31">
        <v>0</v>
      </c>
      <c r="R167" s="31">
        <v>0</v>
      </c>
      <c r="S167" s="31">
        <v>33815.25</v>
      </c>
      <c r="T167" s="31">
        <v>33815.25</v>
      </c>
      <c r="U167" s="31">
        <v>1779.75</v>
      </c>
      <c r="V167" s="31">
        <v>1779.75</v>
      </c>
      <c r="W167" s="31">
        <v>1779.75</v>
      </c>
      <c r="X167" s="31">
        <v>1779.75</v>
      </c>
      <c r="Y167" s="31">
        <v>0</v>
      </c>
      <c r="Z167" s="31">
        <v>0</v>
      </c>
      <c r="AA167" s="31">
        <v>0</v>
      </c>
      <c r="AB167" s="32">
        <v>0</v>
      </c>
      <c r="AC167" s="31">
        <v>0</v>
      </c>
      <c r="AD167" s="30" t="s">
        <v>338</v>
      </c>
      <c r="AE167" s="30" t="s">
        <v>543</v>
      </c>
      <c r="AF167" s="30" t="s">
        <v>563</v>
      </c>
      <c r="AG167" s="30" t="s">
        <v>577</v>
      </c>
      <c r="AH167" s="30" t="s">
        <v>341</v>
      </c>
      <c r="AI167" s="30" t="s">
        <v>341</v>
      </c>
      <c r="AJ167" s="30" t="s">
        <v>341</v>
      </c>
      <c r="AK167" s="30" t="s">
        <v>339</v>
      </c>
      <c r="AL167" s="30" t="s">
        <v>341</v>
      </c>
      <c r="AM167" s="30" t="s">
        <v>341</v>
      </c>
      <c r="AN167" s="30" t="s">
        <v>546</v>
      </c>
      <c r="AO167" s="30" t="s">
        <v>565</v>
      </c>
      <c r="AP167" s="30" t="s">
        <v>576</v>
      </c>
      <c r="AQ167" s="30" t="s">
        <v>344</v>
      </c>
      <c r="AR167" s="30" t="s">
        <v>345</v>
      </c>
      <c r="AS167" s="19" t="str">
        <f t="shared" si="2"/>
        <v>2</v>
      </c>
    </row>
    <row r="168" spans="1:45" hidden="1">
      <c r="A168" s="30" t="s">
        <v>330</v>
      </c>
      <c r="B168" s="30" t="s">
        <v>817</v>
      </c>
      <c r="C168" s="30" t="s">
        <v>732</v>
      </c>
      <c r="D168" s="30" t="s">
        <v>578</v>
      </c>
      <c r="E168" s="30" t="s">
        <v>334</v>
      </c>
      <c r="F168" s="30" t="s">
        <v>421</v>
      </c>
      <c r="G168" s="30" t="s">
        <v>644</v>
      </c>
      <c r="H168" s="30" t="s">
        <v>579</v>
      </c>
      <c r="I168" s="30" t="s">
        <v>580</v>
      </c>
      <c r="J168" s="31">
        <v>128987</v>
      </c>
      <c r="K168" s="31">
        <v>128987</v>
      </c>
      <c r="L168" s="31">
        <v>128987</v>
      </c>
      <c r="M168" s="31">
        <v>0</v>
      </c>
      <c r="N168" s="31">
        <v>0</v>
      </c>
      <c r="O168" s="31">
        <v>0</v>
      </c>
      <c r="P168" s="31">
        <v>123923.49</v>
      </c>
      <c r="Q168" s="31">
        <v>123923.49</v>
      </c>
      <c r="R168" s="31">
        <v>0</v>
      </c>
      <c r="S168" s="31">
        <v>123923.49</v>
      </c>
      <c r="T168" s="31">
        <v>123923.49</v>
      </c>
      <c r="U168" s="33">
        <v>5063.51</v>
      </c>
      <c r="V168" s="31">
        <v>5063.51</v>
      </c>
      <c r="W168" s="31">
        <v>5063.51</v>
      </c>
      <c r="X168" s="31">
        <v>5063.51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0" t="s">
        <v>338</v>
      </c>
      <c r="AE168" s="30" t="s">
        <v>543</v>
      </c>
      <c r="AF168" s="30" t="s">
        <v>563</v>
      </c>
      <c r="AG168" s="30" t="s">
        <v>581</v>
      </c>
      <c r="AH168" s="30" t="s">
        <v>341</v>
      </c>
      <c r="AI168" s="30" t="s">
        <v>341</v>
      </c>
      <c r="AJ168" s="30" t="s">
        <v>341</v>
      </c>
      <c r="AK168" s="30" t="s">
        <v>339</v>
      </c>
      <c r="AL168" s="30" t="s">
        <v>582</v>
      </c>
      <c r="AM168" s="30" t="s">
        <v>341</v>
      </c>
      <c r="AN168" s="30" t="s">
        <v>546</v>
      </c>
      <c r="AO168" s="30" t="s">
        <v>565</v>
      </c>
      <c r="AP168" s="30" t="s">
        <v>580</v>
      </c>
      <c r="AQ168" s="30" t="s">
        <v>344</v>
      </c>
      <c r="AR168" s="30" t="s">
        <v>345</v>
      </c>
      <c r="AS168" s="19" t="str">
        <f t="shared" si="2"/>
        <v>2</v>
      </c>
    </row>
    <row r="169" spans="1:45" hidden="1">
      <c r="A169" s="30" t="s">
        <v>330</v>
      </c>
      <c r="B169" s="30" t="s">
        <v>817</v>
      </c>
      <c r="C169" s="30" t="s">
        <v>732</v>
      </c>
      <c r="D169" s="30" t="s">
        <v>589</v>
      </c>
      <c r="E169" s="30" t="s">
        <v>334</v>
      </c>
      <c r="F169" s="30" t="s">
        <v>421</v>
      </c>
      <c r="G169" s="30" t="s">
        <v>644</v>
      </c>
      <c r="H169" s="30" t="s">
        <v>590</v>
      </c>
      <c r="I169" s="30" t="s">
        <v>591</v>
      </c>
      <c r="J169" s="31">
        <v>2389702</v>
      </c>
      <c r="K169" s="31">
        <v>2389702</v>
      </c>
      <c r="L169" s="31">
        <v>2389702</v>
      </c>
      <c r="M169" s="31">
        <v>0</v>
      </c>
      <c r="N169" s="31">
        <v>272120.5</v>
      </c>
      <c r="O169" s="31">
        <v>0</v>
      </c>
      <c r="P169" s="31">
        <v>653851.42000000004</v>
      </c>
      <c r="Q169" s="31">
        <v>584813.89</v>
      </c>
      <c r="R169" s="31">
        <v>0</v>
      </c>
      <c r="S169" s="31">
        <v>925971.92</v>
      </c>
      <c r="T169" s="31">
        <v>925971.92</v>
      </c>
      <c r="U169" s="31">
        <v>1463730.08</v>
      </c>
      <c r="V169" s="31">
        <v>1463730.08</v>
      </c>
      <c r="W169" s="31">
        <v>1463730.08</v>
      </c>
      <c r="X169" s="31">
        <v>1463730.08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0" t="s">
        <v>338</v>
      </c>
      <c r="AE169" s="30" t="s">
        <v>543</v>
      </c>
      <c r="AF169" s="30" t="s">
        <v>586</v>
      </c>
      <c r="AG169" s="30" t="s">
        <v>592</v>
      </c>
      <c r="AH169" s="30" t="s">
        <v>341</v>
      </c>
      <c r="AI169" s="30" t="s">
        <v>341</v>
      </c>
      <c r="AJ169" s="30" t="s">
        <v>341</v>
      </c>
      <c r="AK169" s="30" t="s">
        <v>339</v>
      </c>
      <c r="AL169" s="30" t="s">
        <v>341</v>
      </c>
      <c r="AM169" s="30" t="s">
        <v>341</v>
      </c>
      <c r="AN169" s="30" t="s">
        <v>546</v>
      </c>
      <c r="AO169" s="30" t="s">
        <v>588</v>
      </c>
      <c r="AP169" s="30" t="s">
        <v>591</v>
      </c>
      <c r="AQ169" s="30" t="s">
        <v>344</v>
      </c>
      <c r="AR169" s="30" t="s">
        <v>345</v>
      </c>
      <c r="AS169" s="19" t="str">
        <f t="shared" si="2"/>
        <v>2</v>
      </c>
    </row>
    <row r="170" spans="1:45" hidden="1">
      <c r="A170" s="30" t="s">
        <v>330</v>
      </c>
      <c r="B170" s="30" t="s">
        <v>817</v>
      </c>
      <c r="C170" s="30" t="s">
        <v>732</v>
      </c>
      <c r="D170" s="30" t="s">
        <v>593</v>
      </c>
      <c r="E170" s="30" t="s">
        <v>334</v>
      </c>
      <c r="F170" s="30" t="s">
        <v>421</v>
      </c>
      <c r="G170" s="30" t="s">
        <v>644</v>
      </c>
      <c r="H170" s="30" t="s">
        <v>594</v>
      </c>
      <c r="I170" s="30" t="s">
        <v>595</v>
      </c>
      <c r="J170" s="31">
        <v>75338</v>
      </c>
      <c r="K170" s="31">
        <v>75338</v>
      </c>
      <c r="L170" s="31">
        <v>75338</v>
      </c>
      <c r="M170" s="31">
        <v>0</v>
      </c>
      <c r="N170" s="31">
        <v>0</v>
      </c>
      <c r="O170" s="31">
        <v>0</v>
      </c>
      <c r="P170" s="31">
        <v>61859.01</v>
      </c>
      <c r="Q170" s="31">
        <v>61859.01</v>
      </c>
      <c r="R170" s="31">
        <v>29380</v>
      </c>
      <c r="S170" s="31">
        <v>61859.01</v>
      </c>
      <c r="T170" s="31">
        <v>61859.01</v>
      </c>
      <c r="U170" s="31">
        <v>13478.99</v>
      </c>
      <c r="V170" s="31">
        <v>13478.99</v>
      </c>
      <c r="W170" s="31">
        <v>13478.99</v>
      </c>
      <c r="X170" s="31">
        <v>13478.99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0" t="s">
        <v>338</v>
      </c>
      <c r="AE170" s="30" t="s">
        <v>543</v>
      </c>
      <c r="AF170" s="30" t="s">
        <v>596</v>
      </c>
      <c r="AG170" s="30" t="s">
        <v>597</v>
      </c>
      <c r="AH170" s="30" t="s">
        <v>341</v>
      </c>
      <c r="AI170" s="30" t="s">
        <v>341</v>
      </c>
      <c r="AJ170" s="30" t="s">
        <v>341</v>
      </c>
      <c r="AK170" s="30" t="s">
        <v>339</v>
      </c>
      <c r="AL170" s="30" t="s">
        <v>341</v>
      </c>
      <c r="AM170" s="30" t="s">
        <v>341</v>
      </c>
      <c r="AN170" s="30" t="s">
        <v>546</v>
      </c>
      <c r="AO170" s="30" t="s">
        <v>598</v>
      </c>
      <c r="AP170" s="30" t="s">
        <v>595</v>
      </c>
      <c r="AQ170" s="30" t="s">
        <v>344</v>
      </c>
      <c r="AR170" s="30" t="s">
        <v>345</v>
      </c>
      <c r="AS170" s="19" t="str">
        <f t="shared" si="2"/>
        <v>2</v>
      </c>
    </row>
    <row r="171" spans="1:45" hidden="1">
      <c r="A171" s="30" t="s">
        <v>330</v>
      </c>
      <c r="B171" s="30" t="s">
        <v>817</v>
      </c>
      <c r="C171" s="30" t="s">
        <v>732</v>
      </c>
      <c r="D171" s="30" t="s">
        <v>599</v>
      </c>
      <c r="E171" s="30" t="s">
        <v>334</v>
      </c>
      <c r="F171" s="30" t="s">
        <v>421</v>
      </c>
      <c r="G171" s="30" t="s">
        <v>644</v>
      </c>
      <c r="H171" s="30" t="s">
        <v>600</v>
      </c>
      <c r="I171" s="30" t="s">
        <v>601</v>
      </c>
      <c r="J171" s="31">
        <v>639172</v>
      </c>
      <c r="K171" s="31">
        <v>1262572</v>
      </c>
      <c r="L171" s="31">
        <v>942986</v>
      </c>
      <c r="M171" s="31">
        <v>0</v>
      </c>
      <c r="N171" s="31">
        <v>39406.39</v>
      </c>
      <c r="O171" s="31">
        <v>0</v>
      </c>
      <c r="P171" s="31">
        <v>876639.31</v>
      </c>
      <c r="Q171" s="31">
        <v>876639.31</v>
      </c>
      <c r="R171" s="31">
        <v>600305.72</v>
      </c>
      <c r="S171" s="31">
        <v>916045.7</v>
      </c>
      <c r="T171" s="31">
        <v>916045.7</v>
      </c>
      <c r="U171" s="31">
        <v>26940.3</v>
      </c>
      <c r="V171" s="31">
        <v>346526.3</v>
      </c>
      <c r="W171" s="31">
        <v>346526.3</v>
      </c>
      <c r="X171" s="31">
        <v>346526.3</v>
      </c>
      <c r="Y171" s="31">
        <v>0</v>
      </c>
      <c r="Z171" s="31">
        <v>0</v>
      </c>
      <c r="AA171" s="31">
        <v>0</v>
      </c>
      <c r="AB171" s="31">
        <v>0</v>
      </c>
      <c r="AC171" s="31">
        <v>623400</v>
      </c>
      <c r="AD171" s="30" t="s">
        <v>338</v>
      </c>
      <c r="AE171" s="30" t="s">
        <v>543</v>
      </c>
      <c r="AF171" s="30" t="s">
        <v>596</v>
      </c>
      <c r="AG171" s="30" t="s">
        <v>602</v>
      </c>
      <c r="AH171" s="30" t="s">
        <v>341</v>
      </c>
      <c r="AI171" s="30" t="s">
        <v>341</v>
      </c>
      <c r="AJ171" s="30" t="s">
        <v>341</v>
      </c>
      <c r="AK171" s="30" t="s">
        <v>339</v>
      </c>
      <c r="AL171" s="30" t="s">
        <v>341</v>
      </c>
      <c r="AM171" s="30" t="s">
        <v>341</v>
      </c>
      <c r="AN171" s="30" t="s">
        <v>546</v>
      </c>
      <c r="AO171" s="30" t="s">
        <v>598</v>
      </c>
      <c r="AP171" s="30" t="s">
        <v>601</v>
      </c>
      <c r="AQ171" s="30" t="s">
        <v>344</v>
      </c>
      <c r="AR171" s="30" t="s">
        <v>345</v>
      </c>
      <c r="AS171" s="19" t="str">
        <f t="shared" si="2"/>
        <v>2</v>
      </c>
    </row>
    <row r="172" spans="1:45" hidden="1">
      <c r="A172" s="30" t="s">
        <v>330</v>
      </c>
      <c r="B172" s="30" t="s">
        <v>817</v>
      </c>
      <c r="C172" s="30" t="s">
        <v>732</v>
      </c>
      <c r="D172" s="30" t="s">
        <v>603</v>
      </c>
      <c r="E172" s="30" t="s">
        <v>334</v>
      </c>
      <c r="F172" s="30" t="s">
        <v>421</v>
      </c>
      <c r="G172" s="30" t="s">
        <v>644</v>
      </c>
      <c r="H172" s="30" t="s">
        <v>604</v>
      </c>
      <c r="I172" s="30" t="s">
        <v>604</v>
      </c>
      <c r="J172" s="31">
        <v>4371000</v>
      </c>
      <c r="K172" s="31">
        <v>22447423</v>
      </c>
      <c r="L172" s="31">
        <v>22447423</v>
      </c>
      <c r="M172" s="31">
        <v>0</v>
      </c>
      <c r="N172" s="31">
        <v>22328213.25</v>
      </c>
      <c r="O172" s="31">
        <v>0</v>
      </c>
      <c r="P172" s="31">
        <v>0</v>
      </c>
      <c r="Q172" s="31">
        <v>0</v>
      </c>
      <c r="R172" s="31">
        <v>0</v>
      </c>
      <c r="S172" s="31">
        <v>22328213.25</v>
      </c>
      <c r="T172" s="31">
        <v>22328213.25</v>
      </c>
      <c r="U172" s="31">
        <v>119209.75</v>
      </c>
      <c r="V172" s="31">
        <v>119209.75</v>
      </c>
      <c r="W172" s="31">
        <v>119209.75</v>
      </c>
      <c r="X172" s="31">
        <v>119209.75</v>
      </c>
      <c r="Y172" s="31">
        <v>0</v>
      </c>
      <c r="Z172" s="31">
        <v>0</v>
      </c>
      <c r="AA172" s="31">
        <v>0</v>
      </c>
      <c r="AB172" s="32">
        <v>0</v>
      </c>
      <c r="AC172" s="31">
        <v>18076423</v>
      </c>
      <c r="AD172" s="30" t="s">
        <v>338</v>
      </c>
      <c r="AE172" s="30" t="s">
        <v>543</v>
      </c>
      <c r="AF172" s="30" t="s">
        <v>596</v>
      </c>
      <c r="AG172" s="30" t="s">
        <v>605</v>
      </c>
      <c r="AH172" s="30" t="s">
        <v>341</v>
      </c>
      <c r="AI172" s="30" t="s">
        <v>341</v>
      </c>
      <c r="AJ172" s="30" t="s">
        <v>341</v>
      </c>
      <c r="AK172" s="30" t="s">
        <v>339</v>
      </c>
      <c r="AL172" s="30" t="s">
        <v>341</v>
      </c>
      <c r="AM172" s="30" t="s">
        <v>341</v>
      </c>
      <c r="AN172" s="30" t="s">
        <v>546</v>
      </c>
      <c r="AO172" s="30" t="s">
        <v>598</v>
      </c>
      <c r="AP172" s="30" t="s">
        <v>604</v>
      </c>
      <c r="AQ172" s="30" t="s">
        <v>344</v>
      </c>
      <c r="AR172" s="30" t="s">
        <v>345</v>
      </c>
      <c r="AS172" s="19" t="str">
        <f t="shared" si="2"/>
        <v>2</v>
      </c>
    </row>
    <row r="173" spans="1:45" hidden="1">
      <c r="A173" s="30" t="s">
        <v>330</v>
      </c>
      <c r="B173" s="30" t="s">
        <v>817</v>
      </c>
      <c r="C173" s="30" t="s">
        <v>732</v>
      </c>
      <c r="D173" s="30" t="s">
        <v>606</v>
      </c>
      <c r="E173" s="30" t="s">
        <v>334</v>
      </c>
      <c r="F173" s="30" t="s">
        <v>421</v>
      </c>
      <c r="G173" s="30" t="s">
        <v>644</v>
      </c>
      <c r="H173" s="30" t="s">
        <v>607</v>
      </c>
      <c r="I173" s="30" t="s">
        <v>608</v>
      </c>
      <c r="J173" s="31">
        <v>2092752</v>
      </c>
      <c r="K173" s="31">
        <v>2092752</v>
      </c>
      <c r="L173" s="31">
        <v>2092752</v>
      </c>
      <c r="M173" s="31">
        <v>0</v>
      </c>
      <c r="N173" s="31">
        <v>53430.34</v>
      </c>
      <c r="O173" s="31">
        <v>0</v>
      </c>
      <c r="P173" s="31">
        <v>548902.73</v>
      </c>
      <c r="Q173" s="31">
        <v>548902.73</v>
      </c>
      <c r="R173" s="31">
        <v>0</v>
      </c>
      <c r="S173" s="31">
        <v>602333.06999999995</v>
      </c>
      <c r="T173" s="31">
        <v>602333.06999999995</v>
      </c>
      <c r="U173" s="31">
        <v>1490418.93</v>
      </c>
      <c r="V173" s="31">
        <v>1490418.93</v>
      </c>
      <c r="W173" s="31">
        <v>1490418.93</v>
      </c>
      <c r="X173" s="31">
        <v>1490418.93</v>
      </c>
      <c r="Y173" s="31">
        <v>0</v>
      </c>
      <c r="Z173" s="31">
        <v>0</v>
      </c>
      <c r="AA173" s="31">
        <v>0</v>
      </c>
      <c r="AB173" s="32">
        <v>0</v>
      </c>
      <c r="AC173" s="31">
        <v>0</v>
      </c>
      <c r="AD173" s="30" t="s">
        <v>338</v>
      </c>
      <c r="AE173" s="30" t="s">
        <v>543</v>
      </c>
      <c r="AF173" s="30" t="s">
        <v>596</v>
      </c>
      <c r="AG173" s="30" t="s">
        <v>609</v>
      </c>
      <c r="AH173" s="30" t="s">
        <v>341</v>
      </c>
      <c r="AI173" s="30" t="s">
        <v>341</v>
      </c>
      <c r="AJ173" s="30" t="s">
        <v>341</v>
      </c>
      <c r="AK173" s="30" t="s">
        <v>339</v>
      </c>
      <c r="AL173" s="30" t="s">
        <v>341</v>
      </c>
      <c r="AM173" s="30" t="s">
        <v>341</v>
      </c>
      <c r="AN173" s="30" t="s">
        <v>546</v>
      </c>
      <c r="AO173" s="30" t="s">
        <v>598</v>
      </c>
      <c r="AP173" s="30" t="s">
        <v>608</v>
      </c>
      <c r="AQ173" s="30" t="s">
        <v>344</v>
      </c>
      <c r="AR173" s="30" t="s">
        <v>345</v>
      </c>
      <c r="AS173" s="19" t="str">
        <f t="shared" si="2"/>
        <v>2</v>
      </c>
    </row>
    <row r="174" spans="1:45" hidden="1">
      <c r="A174" s="30" t="s">
        <v>330</v>
      </c>
      <c r="B174" s="30" t="s">
        <v>817</v>
      </c>
      <c r="C174" s="30" t="s">
        <v>732</v>
      </c>
      <c r="D174" s="30" t="s">
        <v>610</v>
      </c>
      <c r="E174" s="30" t="s">
        <v>334</v>
      </c>
      <c r="F174" s="30" t="s">
        <v>421</v>
      </c>
      <c r="G174" s="30" t="s">
        <v>644</v>
      </c>
      <c r="H174" s="30" t="s">
        <v>611</v>
      </c>
      <c r="I174" s="30" t="s">
        <v>612</v>
      </c>
      <c r="J174" s="31">
        <v>38947104</v>
      </c>
      <c r="K174" s="31">
        <v>20870681</v>
      </c>
      <c r="L174" s="31">
        <v>20870681</v>
      </c>
      <c r="M174" s="31">
        <v>219420</v>
      </c>
      <c r="N174" s="31">
        <v>4104408.59</v>
      </c>
      <c r="O174" s="31">
        <v>0</v>
      </c>
      <c r="P174" s="31">
        <v>12182668.43</v>
      </c>
      <c r="Q174" s="31">
        <v>12182668.43</v>
      </c>
      <c r="R174" s="31">
        <v>0</v>
      </c>
      <c r="S174" s="31">
        <v>16287077.02</v>
      </c>
      <c r="T174" s="31">
        <v>16506497.02</v>
      </c>
      <c r="U174" s="31">
        <v>4364183.9800000004</v>
      </c>
      <c r="V174" s="31">
        <v>4364183.9800000004</v>
      </c>
      <c r="W174" s="31">
        <v>4364183.9800000004</v>
      </c>
      <c r="X174" s="31">
        <v>4364183.9800000004</v>
      </c>
      <c r="Y174" s="31">
        <v>0</v>
      </c>
      <c r="Z174" s="31">
        <v>0</v>
      </c>
      <c r="AA174" s="31">
        <v>0</v>
      </c>
      <c r="AB174" s="31">
        <v>-18076423</v>
      </c>
      <c r="AC174" s="31">
        <v>0</v>
      </c>
      <c r="AD174" s="30" t="s">
        <v>338</v>
      </c>
      <c r="AE174" s="30" t="s">
        <v>543</v>
      </c>
      <c r="AF174" s="30" t="s">
        <v>596</v>
      </c>
      <c r="AG174" s="30" t="s">
        <v>613</v>
      </c>
      <c r="AH174" s="30" t="s">
        <v>341</v>
      </c>
      <c r="AI174" s="30" t="s">
        <v>341</v>
      </c>
      <c r="AJ174" s="30" t="s">
        <v>341</v>
      </c>
      <c r="AK174" s="30" t="s">
        <v>339</v>
      </c>
      <c r="AL174" s="30" t="s">
        <v>341</v>
      </c>
      <c r="AM174" s="30" t="s">
        <v>341</v>
      </c>
      <c r="AN174" s="30" t="s">
        <v>546</v>
      </c>
      <c r="AO174" s="30" t="s">
        <v>598</v>
      </c>
      <c r="AP174" s="30" t="s">
        <v>612</v>
      </c>
      <c r="AQ174" s="30" t="s">
        <v>344</v>
      </c>
      <c r="AR174" s="30" t="s">
        <v>345</v>
      </c>
      <c r="AS174" s="19" t="str">
        <f t="shared" si="2"/>
        <v>2</v>
      </c>
    </row>
    <row r="175" spans="1:45" hidden="1">
      <c r="A175" s="30" t="s">
        <v>330</v>
      </c>
      <c r="B175" s="30" t="s">
        <v>817</v>
      </c>
      <c r="C175" s="30" t="s">
        <v>732</v>
      </c>
      <c r="D175" s="30" t="s">
        <v>614</v>
      </c>
      <c r="E175" s="30" t="s">
        <v>334</v>
      </c>
      <c r="F175" s="30" t="s">
        <v>421</v>
      </c>
      <c r="G175" s="30" t="s">
        <v>644</v>
      </c>
      <c r="H175" s="30" t="s">
        <v>615</v>
      </c>
      <c r="I175" s="30" t="s">
        <v>616</v>
      </c>
      <c r="J175" s="31">
        <v>365725</v>
      </c>
      <c r="K175" s="31">
        <v>365725</v>
      </c>
      <c r="L175" s="31">
        <v>365725</v>
      </c>
      <c r="M175" s="31">
        <v>0</v>
      </c>
      <c r="N175" s="31">
        <v>0.13</v>
      </c>
      <c r="O175" s="31">
        <v>0</v>
      </c>
      <c r="P175" s="31">
        <v>77490.64</v>
      </c>
      <c r="Q175" s="31">
        <v>77490.64</v>
      </c>
      <c r="R175" s="31">
        <v>36262.26</v>
      </c>
      <c r="S175" s="31">
        <v>77490.77</v>
      </c>
      <c r="T175" s="31">
        <v>77490.77</v>
      </c>
      <c r="U175" s="31">
        <v>288234.23</v>
      </c>
      <c r="V175" s="31">
        <v>288234.23</v>
      </c>
      <c r="W175" s="31">
        <v>288234.23</v>
      </c>
      <c r="X175" s="31">
        <v>288234.23</v>
      </c>
      <c r="Y175" s="31">
        <v>0</v>
      </c>
      <c r="Z175" s="31">
        <v>0</v>
      </c>
      <c r="AA175" s="31">
        <v>0</v>
      </c>
      <c r="AB175" s="32">
        <v>0</v>
      </c>
      <c r="AC175" s="31">
        <v>0</v>
      </c>
      <c r="AD175" s="30" t="s">
        <v>338</v>
      </c>
      <c r="AE175" s="30" t="s">
        <v>543</v>
      </c>
      <c r="AF175" s="30" t="s">
        <v>596</v>
      </c>
      <c r="AG175" s="30" t="s">
        <v>617</v>
      </c>
      <c r="AH175" s="30" t="s">
        <v>341</v>
      </c>
      <c r="AI175" s="30" t="s">
        <v>341</v>
      </c>
      <c r="AJ175" s="30" t="s">
        <v>341</v>
      </c>
      <c r="AK175" s="30" t="s">
        <v>339</v>
      </c>
      <c r="AL175" s="30" t="s">
        <v>341</v>
      </c>
      <c r="AM175" s="30" t="s">
        <v>341</v>
      </c>
      <c r="AN175" s="30" t="s">
        <v>546</v>
      </c>
      <c r="AO175" s="30" t="s">
        <v>598</v>
      </c>
      <c r="AP175" s="30" t="s">
        <v>616</v>
      </c>
      <c r="AQ175" s="30" t="s">
        <v>344</v>
      </c>
      <c r="AR175" s="30" t="s">
        <v>345</v>
      </c>
      <c r="AS175" s="19" t="str">
        <f t="shared" si="2"/>
        <v>2</v>
      </c>
    </row>
    <row r="176" spans="1:45" hidden="1">
      <c r="A176" s="30" t="s">
        <v>330</v>
      </c>
      <c r="B176" s="30" t="s">
        <v>817</v>
      </c>
      <c r="C176" s="30" t="s">
        <v>732</v>
      </c>
      <c r="D176" s="30" t="s">
        <v>618</v>
      </c>
      <c r="E176" s="30" t="s">
        <v>619</v>
      </c>
      <c r="F176" s="30" t="s">
        <v>620</v>
      </c>
      <c r="G176" s="30" t="s">
        <v>644</v>
      </c>
      <c r="H176" s="30" t="s">
        <v>621</v>
      </c>
      <c r="I176" s="30" t="s">
        <v>622</v>
      </c>
      <c r="J176" s="31">
        <v>11748501</v>
      </c>
      <c r="K176" s="31">
        <v>11748501</v>
      </c>
      <c r="L176" s="31">
        <v>11748501</v>
      </c>
      <c r="M176" s="31">
        <v>0</v>
      </c>
      <c r="N176" s="31">
        <v>480068.26</v>
      </c>
      <c r="O176" s="31">
        <v>0</v>
      </c>
      <c r="P176" s="31">
        <v>3620204.06</v>
      </c>
      <c r="Q176" s="31">
        <v>3620204.06</v>
      </c>
      <c r="R176" s="31">
        <v>3620204.06</v>
      </c>
      <c r="S176" s="31">
        <v>4100272.32</v>
      </c>
      <c r="T176" s="31">
        <v>4100272.32</v>
      </c>
      <c r="U176" s="31">
        <v>7648228.6799999997</v>
      </c>
      <c r="V176" s="31">
        <v>7648228.6799999997</v>
      </c>
      <c r="W176" s="31">
        <v>7648228.6799999997</v>
      </c>
      <c r="X176" s="31">
        <v>7648228.6799999997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0" t="s">
        <v>338</v>
      </c>
      <c r="AE176" s="30" t="s">
        <v>623</v>
      </c>
      <c r="AF176" s="30" t="s">
        <v>624</v>
      </c>
      <c r="AG176" s="30" t="s">
        <v>625</v>
      </c>
      <c r="AH176" s="30" t="s">
        <v>341</v>
      </c>
      <c r="AI176" s="30" t="s">
        <v>341</v>
      </c>
      <c r="AJ176" s="30" t="s">
        <v>341</v>
      </c>
      <c r="AK176" s="30" t="s">
        <v>339</v>
      </c>
      <c r="AL176" s="30" t="s">
        <v>341</v>
      </c>
      <c r="AM176" s="30" t="s">
        <v>341</v>
      </c>
      <c r="AN176" s="30" t="s">
        <v>626</v>
      </c>
      <c r="AO176" s="30" t="s">
        <v>627</v>
      </c>
      <c r="AP176" s="30" t="s">
        <v>622</v>
      </c>
      <c r="AQ176" s="30" t="s">
        <v>344</v>
      </c>
      <c r="AR176" s="30" t="s">
        <v>628</v>
      </c>
      <c r="AS176" s="19" t="str">
        <f t="shared" si="2"/>
        <v>5</v>
      </c>
    </row>
    <row r="177" spans="1:45" hidden="1">
      <c r="A177" s="30" t="s">
        <v>330</v>
      </c>
      <c r="B177" s="30" t="s">
        <v>817</v>
      </c>
      <c r="C177" s="30" t="s">
        <v>732</v>
      </c>
      <c r="D177" s="30" t="s">
        <v>633</v>
      </c>
      <c r="E177" s="30" t="s">
        <v>619</v>
      </c>
      <c r="F177" s="30" t="s">
        <v>620</v>
      </c>
      <c r="G177" s="30" t="s">
        <v>644</v>
      </c>
      <c r="H177" s="30" t="s">
        <v>634</v>
      </c>
      <c r="I177" s="30" t="s">
        <v>635</v>
      </c>
      <c r="J177" s="31">
        <v>26081168</v>
      </c>
      <c r="K177" s="31">
        <v>26081168</v>
      </c>
      <c r="L177" s="31">
        <v>26081168</v>
      </c>
      <c r="M177" s="31">
        <v>25816208.600000001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25816208.600000001</v>
      </c>
      <c r="U177" s="31">
        <v>264959.40000000002</v>
      </c>
      <c r="V177" s="31">
        <v>264959.40000000002</v>
      </c>
      <c r="W177" s="31">
        <v>264959.40000000002</v>
      </c>
      <c r="X177" s="31">
        <v>264959.40000000002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0" t="s">
        <v>338</v>
      </c>
      <c r="AE177" s="30" t="s">
        <v>623</v>
      </c>
      <c r="AF177" s="30" t="s">
        <v>624</v>
      </c>
      <c r="AG177" s="30" t="s">
        <v>636</v>
      </c>
      <c r="AH177" s="30" t="s">
        <v>341</v>
      </c>
      <c r="AI177" s="30" t="s">
        <v>341</v>
      </c>
      <c r="AJ177" s="30" t="s">
        <v>341</v>
      </c>
      <c r="AK177" s="30" t="s">
        <v>339</v>
      </c>
      <c r="AL177" s="30" t="s">
        <v>341</v>
      </c>
      <c r="AM177" s="30" t="s">
        <v>341</v>
      </c>
      <c r="AN177" s="30" t="s">
        <v>626</v>
      </c>
      <c r="AO177" s="30" t="s">
        <v>627</v>
      </c>
      <c r="AP177" s="30" t="s">
        <v>635</v>
      </c>
      <c r="AQ177" s="30" t="s">
        <v>344</v>
      </c>
      <c r="AR177" s="30" t="s">
        <v>628</v>
      </c>
      <c r="AS177" s="19" t="str">
        <f t="shared" si="2"/>
        <v>5</v>
      </c>
    </row>
    <row r="178" spans="1:45" hidden="1">
      <c r="A178" s="30" t="s">
        <v>330</v>
      </c>
      <c r="B178" s="30" t="s">
        <v>817</v>
      </c>
      <c r="C178" s="30" t="s">
        <v>732</v>
      </c>
      <c r="D178" s="30" t="s">
        <v>706</v>
      </c>
      <c r="E178" s="30" t="s">
        <v>619</v>
      </c>
      <c r="F178" s="30" t="s">
        <v>620</v>
      </c>
      <c r="G178" s="30" t="s">
        <v>644</v>
      </c>
      <c r="H178" s="30" t="s">
        <v>707</v>
      </c>
      <c r="I178" s="30" t="s">
        <v>708</v>
      </c>
      <c r="J178" s="31">
        <v>81323924</v>
      </c>
      <c r="K178" s="31">
        <v>81323924</v>
      </c>
      <c r="L178" s="31">
        <v>81323924</v>
      </c>
      <c r="M178" s="31">
        <v>0</v>
      </c>
      <c r="N178" s="31">
        <v>79619127.530000001</v>
      </c>
      <c r="O178" s="31">
        <v>457650</v>
      </c>
      <c r="P178" s="31">
        <v>0</v>
      </c>
      <c r="Q178" s="31">
        <v>0</v>
      </c>
      <c r="R178" s="31">
        <v>0</v>
      </c>
      <c r="S178" s="31">
        <v>80076777.530000001</v>
      </c>
      <c r="T178" s="31">
        <v>80076777.530000001</v>
      </c>
      <c r="U178" s="31">
        <v>1247146.47</v>
      </c>
      <c r="V178" s="31">
        <v>1247146.47</v>
      </c>
      <c r="W178" s="31">
        <v>1247146.47</v>
      </c>
      <c r="X178" s="31">
        <v>1247146.47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0" t="s">
        <v>338</v>
      </c>
      <c r="AE178" s="30" t="s">
        <v>623</v>
      </c>
      <c r="AF178" s="30" t="s">
        <v>624</v>
      </c>
      <c r="AG178" s="30" t="s">
        <v>709</v>
      </c>
      <c r="AH178" s="30" t="s">
        <v>341</v>
      </c>
      <c r="AI178" s="30" t="s">
        <v>341</v>
      </c>
      <c r="AJ178" s="30" t="s">
        <v>341</v>
      </c>
      <c r="AK178" s="30" t="s">
        <v>339</v>
      </c>
      <c r="AL178" s="30" t="s">
        <v>341</v>
      </c>
      <c r="AM178" s="30" t="s">
        <v>341</v>
      </c>
      <c r="AN178" s="30" t="s">
        <v>626</v>
      </c>
      <c r="AO178" s="30" t="s">
        <v>627</v>
      </c>
      <c r="AP178" s="30" t="s">
        <v>708</v>
      </c>
      <c r="AQ178" s="30" t="s">
        <v>344</v>
      </c>
      <c r="AR178" s="30" t="s">
        <v>628</v>
      </c>
      <c r="AS178" s="19" t="str">
        <f t="shared" si="2"/>
        <v>5</v>
      </c>
    </row>
    <row r="179" spans="1:45" hidden="1">
      <c r="A179" s="30" t="s">
        <v>330</v>
      </c>
      <c r="B179" s="30" t="s">
        <v>817</v>
      </c>
      <c r="C179" s="30" t="s">
        <v>732</v>
      </c>
      <c r="D179" s="30" t="s">
        <v>637</v>
      </c>
      <c r="E179" s="30" t="s">
        <v>619</v>
      </c>
      <c r="F179" s="30" t="s">
        <v>638</v>
      </c>
      <c r="G179" s="30" t="s">
        <v>644</v>
      </c>
      <c r="H179" s="30" t="s">
        <v>639</v>
      </c>
      <c r="I179" s="30" t="s">
        <v>639</v>
      </c>
      <c r="J179" s="31">
        <v>20846407</v>
      </c>
      <c r="K179" s="31">
        <v>20846407</v>
      </c>
      <c r="L179" s="31">
        <v>20846407</v>
      </c>
      <c r="M179" s="31">
        <v>0</v>
      </c>
      <c r="N179" s="31">
        <v>0</v>
      </c>
      <c r="O179" s="31">
        <v>0</v>
      </c>
      <c r="P179" s="31">
        <v>1943600</v>
      </c>
      <c r="Q179" s="31">
        <v>1943600</v>
      </c>
      <c r="R179" s="31">
        <v>0</v>
      </c>
      <c r="S179" s="31">
        <v>1943600</v>
      </c>
      <c r="T179" s="31">
        <v>1943600</v>
      </c>
      <c r="U179" s="31">
        <v>18902807</v>
      </c>
      <c r="V179" s="31">
        <v>18902807</v>
      </c>
      <c r="W179" s="31">
        <v>18902807</v>
      </c>
      <c r="X179" s="31">
        <v>18902807</v>
      </c>
      <c r="Y179" s="31">
        <v>0</v>
      </c>
      <c r="Z179" s="31">
        <v>0</v>
      </c>
      <c r="AA179" s="31">
        <v>0</v>
      </c>
      <c r="AB179" s="32">
        <v>0</v>
      </c>
      <c r="AC179" s="31">
        <v>0</v>
      </c>
      <c r="AD179" s="30" t="s">
        <v>338</v>
      </c>
      <c r="AE179" s="30" t="s">
        <v>623</v>
      </c>
      <c r="AF179" s="30" t="s">
        <v>640</v>
      </c>
      <c r="AG179" s="30" t="s">
        <v>641</v>
      </c>
      <c r="AH179" s="30" t="s">
        <v>341</v>
      </c>
      <c r="AI179" s="30" t="s">
        <v>341</v>
      </c>
      <c r="AJ179" s="30" t="s">
        <v>341</v>
      </c>
      <c r="AK179" s="30" t="s">
        <v>339</v>
      </c>
      <c r="AL179" s="30" t="s">
        <v>341</v>
      </c>
      <c r="AM179" s="30" t="s">
        <v>341</v>
      </c>
      <c r="AN179" s="30" t="s">
        <v>626</v>
      </c>
      <c r="AO179" s="30" t="s">
        <v>642</v>
      </c>
      <c r="AP179" s="30" t="s">
        <v>639</v>
      </c>
      <c r="AQ179" s="30" t="s">
        <v>344</v>
      </c>
      <c r="AR179" s="30" t="s">
        <v>628</v>
      </c>
      <c r="AS179" s="19" t="str">
        <f t="shared" si="2"/>
        <v>5</v>
      </c>
    </row>
    <row r="180" spans="1:45" hidden="1">
      <c r="A180" s="30" t="s">
        <v>330</v>
      </c>
      <c r="B180" s="30" t="s">
        <v>817</v>
      </c>
      <c r="C180" s="30" t="s">
        <v>732</v>
      </c>
      <c r="D180" s="30" t="s">
        <v>742</v>
      </c>
      <c r="E180" s="30" t="s">
        <v>334</v>
      </c>
      <c r="F180" s="30" t="s">
        <v>644</v>
      </c>
      <c r="G180" s="30" t="s">
        <v>644</v>
      </c>
      <c r="H180" s="30" t="s">
        <v>645</v>
      </c>
      <c r="I180" s="30" t="s">
        <v>646</v>
      </c>
      <c r="J180" s="31">
        <v>14718165</v>
      </c>
      <c r="K180" s="31">
        <v>14718165</v>
      </c>
      <c r="L180" s="31">
        <v>14718165</v>
      </c>
      <c r="M180" s="31">
        <v>0</v>
      </c>
      <c r="N180" s="31">
        <v>8015236</v>
      </c>
      <c r="O180" s="31">
        <v>0</v>
      </c>
      <c r="P180" s="31">
        <v>6570207</v>
      </c>
      <c r="Q180" s="31">
        <v>6570207</v>
      </c>
      <c r="R180" s="31">
        <v>933685.36</v>
      </c>
      <c r="S180" s="31">
        <v>14585443</v>
      </c>
      <c r="T180" s="31">
        <v>14585443</v>
      </c>
      <c r="U180" s="31">
        <v>132722</v>
      </c>
      <c r="V180" s="31">
        <v>132722</v>
      </c>
      <c r="W180" s="31">
        <v>132722</v>
      </c>
      <c r="X180" s="31">
        <v>132722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0" t="s">
        <v>338</v>
      </c>
      <c r="AE180" s="30" t="s">
        <v>647</v>
      </c>
      <c r="AF180" s="30" t="s">
        <v>648</v>
      </c>
      <c r="AG180" s="30" t="s">
        <v>649</v>
      </c>
      <c r="AH180" s="30" t="s">
        <v>378</v>
      </c>
      <c r="AI180" s="30" t="s">
        <v>341</v>
      </c>
      <c r="AJ180" s="30" t="s">
        <v>341</v>
      </c>
      <c r="AK180" s="30" t="s">
        <v>339</v>
      </c>
      <c r="AL180" s="30" t="s">
        <v>650</v>
      </c>
      <c r="AM180" s="30" t="s">
        <v>396</v>
      </c>
      <c r="AN180" s="30" t="s">
        <v>651</v>
      </c>
      <c r="AO180" s="30" t="s">
        <v>652</v>
      </c>
      <c r="AP180" s="30" t="s">
        <v>653</v>
      </c>
      <c r="AQ180" s="30" t="s">
        <v>344</v>
      </c>
      <c r="AR180" s="30" t="s">
        <v>345</v>
      </c>
      <c r="AS180" s="19" t="str">
        <f t="shared" si="2"/>
        <v>6</v>
      </c>
    </row>
    <row r="181" spans="1:45" hidden="1">
      <c r="A181" s="30" t="s">
        <v>330</v>
      </c>
      <c r="B181" s="30" t="s">
        <v>817</v>
      </c>
      <c r="C181" s="30" t="s">
        <v>732</v>
      </c>
      <c r="D181" s="30" t="s">
        <v>743</v>
      </c>
      <c r="E181" s="30" t="s">
        <v>334</v>
      </c>
      <c r="F181" s="30" t="s">
        <v>644</v>
      </c>
      <c r="G181" s="30" t="s">
        <v>644</v>
      </c>
      <c r="H181" s="30" t="s">
        <v>655</v>
      </c>
      <c r="I181" s="30" t="s">
        <v>656</v>
      </c>
      <c r="J181" s="31">
        <v>2343657</v>
      </c>
      <c r="K181" s="31">
        <v>2343657</v>
      </c>
      <c r="L181" s="31">
        <v>2343657</v>
      </c>
      <c r="M181" s="31">
        <v>0</v>
      </c>
      <c r="N181" s="31">
        <v>1276311.7</v>
      </c>
      <c r="O181" s="31">
        <v>0</v>
      </c>
      <c r="P181" s="31">
        <v>1046211.3</v>
      </c>
      <c r="Q181" s="31">
        <v>1046211.3</v>
      </c>
      <c r="R181" s="31">
        <v>148676.01</v>
      </c>
      <c r="S181" s="31">
        <v>2322523</v>
      </c>
      <c r="T181" s="31">
        <v>2322523</v>
      </c>
      <c r="U181" s="31">
        <v>21134</v>
      </c>
      <c r="V181" s="31">
        <v>21134</v>
      </c>
      <c r="W181" s="31">
        <v>21134</v>
      </c>
      <c r="X181" s="31">
        <v>21134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0" t="s">
        <v>338</v>
      </c>
      <c r="AE181" s="30" t="s">
        <v>647</v>
      </c>
      <c r="AF181" s="30" t="s">
        <v>648</v>
      </c>
      <c r="AG181" s="30" t="s">
        <v>649</v>
      </c>
      <c r="AH181" s="30" t="s">
        <v>338</v>
      </c>
      <c r="AI181" s="30" t="s">
        <v>341</v>
      </c>
      <c r="AJ181" s="30" t="s">
        <v>341</v>
      </c>
      <c r="AK181" s="30" t="s">
        <v>339</v>
      </c>
      <c r="AL181" s="30" t="s">
        <v>657</v>
      </c>
      <c r="AM181" s="30" t="s">
        <v>380</v>
      </c>
      <c r="AN181" s="30" t="s">
        <v>651</v>
      </c>
      <c r="AO181" s="30" t="s">
        <v>652</v>
      </c>
      <c r="AP181" s="30" t="s">
        <v>653</v>
      </c>
      <c r="AQ181" s="30" t="s">
        <v>344</v>
      </c>
      <c r="AR181" s="30" t="s">
        <v>345</v>
      </c>
      <c r="AS181" s="19" t="str">
        <f t="shared" si="2"/>
        <v>6</v>
      </c>
    </row>
    <row r="182" spans="1:45" hidden="1">
      <c r="A182" s="30" t="s">
        <v>330</v>
      </c>
      <c r="B182" s="30" t="s">
        <v>817</v>
      </c>
      <c r="C182" s="30" t="s">
        <v>732</v>
      </c>
      <c r="D182" s="30" t="s">
        <v>658</v>
      </c>
      <c r="E182" s="30" t="s">
        <v>334</v>
      </c>
      <c r="F182" s="30" t="s">
        <v>659</v>
      </c>
      <c r="G182" s="30" t="s">
        <v>644</v>
      </c>
      <c r="H182" s="30" t="s">
        <v>660</v>
      </c>
      <c r="I182" s="30" t="s">
        <v>660</v>
      </c>
      <c r="J182" s="31">
        <v>15000000</v>
      </c>
      <c r="K182" s="31">
        <v>15000000</v>
      </c>
      <c r="L182" s="31">
        <v>15000000</v>
      </c>
      <c r="M182" s="31">
        <v>0</v>
      </c>
      <c r="N182" s="31">
        <v>1668224.47</v>
      </c>
      <c r="O182" s="31">
        <v>0</v>
      </c>
      <c r="P182" s="31">
        <v>13331775.529999999</v>
      </c>
      <c r="Q182" s="31">
        <v>13331775.529999999</v>
      </c>
      <c r="R182" s="31">
        <v>0</v>
      </c>
      <c r="S182" s="31">
        <v>15000000</v>
      </c>
      <c r="T182" s="31">
        <v>15000000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0" t="s">
        <v>338</v>
      </c>
      <c r="AE182" s="30" t="s">
        <v>647</v>
      </c>
      <c r="AF182" s="30" t="s">
        <v>661</v>
      </c>
      <c r="AG182" s="30" t="s">
        <v>662</v>
      </c>
      <c r="AH182" s="30" t="s">
        <v>341</v>
      </c>
      <c r="AI182" s="30" t="s">
        <v>341</v>
      </c>
      <c r="AJ182" s="30" t="s">
        <v>341</v>
      </c>
      <c r="AK182" s="30" t="s">
        <v>339</v>
      </c>
      <c r="AL182" s="30" t="s">
        <v>341</v>
      </c>
      <c r="AM182" s="30" t="s">
        <v>341</v>
      </c>
      <c r="AN182" s="30" t="s">
        <v>651</v>
      </c>
      <c r="AO182" s="30" t="s">
        <v>663</v>
      </c>
      <c r="AP182" s="30" t="s">
        <v>660</v>
      </c>
      <c r="AQ182" s="30" t="s">
        <v>344</v>
      </c>
      <c r="AR182" s="30" t="s">
        <v>345</v>
      </c>
      <c r="AS182" s="19" t="str">
        <f t="shared" si="2"/>
        <v>6</v>
      </c>
    </row>
    <row r="183" spans="1:45" hidden="1">
      <c r="A183" s="30" t="s">
        <v>330</v>
      </c>
      <c r="B183" s="30" t="s">
        <v>817</v>
      </c>
      <c r="C183" s="30" t="s">
        <v>732</v>
      </c>
      <c r="D183" s="30" t="s">
        <v>664</v>
      </c>
      <c r="E183" s="30" t="s">
        <v>334</v>
      </c>
      <c r="F183" s="30" t="s">
        <v>659</v>
      </c>
      <c r="G183" s="30" t="s">
        <v>644</v>
      </c>
      <c r="H183" s="30" t="s">
        <v>665</v>
      </c>
      <c r="I183" s="30" t="s">
        <v>665</v>
      </c>
      <c r="J183" s="31">
        <v>4000000</v>
      </c>
      <c r="K183" s="31">
        <v>4000000</v>
      </c>
      <c r="L183" s="31">
        <v>4000000</v>
      </c>
      <c r="M183" s="31">
        <v>0</v>
      </c>
      <c r="N183" s="31">
        <v>0</v>
      </c>
      <c r="O183" s="31">
        <v>0</v>
      </c>
      <c r="P183" s="31">
        <v>1766736</v>
      </c>
      <c r="Q183" s="31">
        <v>1766736</v>
      </c>
      <c r="R183" s="31">
        <v>884839</v>
      </c>
      <c r="S183" s="31">
        <v>1766736</v>
      </c>
      <c r="T183" s="31">
        <v>1766736</v>
      </c>
      <c r="U183" s="31">
        <v>2233264</v>
      </c>
      <c r="V183" s="31">
        <v>2233264</v>
      </c>
      <c r="W183" s="31">
        <v>2233264</v>
      </c>
      <c r="X183" s="31">
        <v>2233264</v>
      </c>
      <c r="Y183" s="31">
        <v>0</v>
      </c>
      <c r="Z183" s="31">
        <v>0</v>
      </c>
      <c r="AA183" s="31">
        <v>0</v>
      </c>
      <c r="AB183" s="32">
        <v>0</v>
      </c>
      <c r="AC183" s="31">
        <v>0</v>
      </c>
      <c r="AD183" s="30" t="s">
        <v>338</v>
      </c>
      <c r="AE183" s="30" t="s">
        <v>647</v>
      </c>
      <c r="AF183" s="30" t="s">
        <v>661</v>
      </c>
      <c r="AG183" s="30" t="s">
        <v>666</v>
      </c>
      <c r="AH183" s="30" t="s">
        <v>341</v>
      </c>
      <c r="AI183" s="30" t="s">
        <v>341</v>
      </c>
      <c r="AJ183" s="30" t="s">
        <v>341</v>
      </c>
      <c r="AK183" s="30" t="s">
        <v>339</v>
      </c>
      <c r="AL183" s="30" t="s">
        <v>341</v>
      </c>
      <c r="AM183" s="30" t="s">
        <v>341</v>
      </c>
      <c r="AN183" s="30" t="s">
        <v>651</v>
      </c>
      <c r="AO183" s="30" t="s">
        <v>663</v>
      </c>
      <c r="AP183" s="30" t="s">
        <v>665</v>
      </c>
      <c r="AQ183" s="30" t="s">
        <v>344</v>
      </c>
      <c r="AR183" s="30" t="s">
        <v>345</v>
      </c>
      <c r="AS183" s="19" t="str">
        <f t="shared" si="2"/>
        <v>6</v>
      </c>
    </row>
    <row r="184" spans="1:45" hidden="1">
      <c r="A184" s="30" t="s">
        <v>330</v>
      </c>
      <c r="B184" s="30" t="s">
        <v>817</v>
      </c>
      <c r="C184" s="30" t="s">
        <v>732</v>
      </c>
      <c r="D184" s="30" t="s">
        <v>719</v>
      </c>
      <c r="E184" s="30" t="s">
        <v>334</v>
      </c>
      <c r="F184" s="30" t="s">
        <v>659</v>
      </c>
      <c r="G184" s="30" t="s">
        <v>644</v>
      </c>
      <c r="H184" s="30" t="s">
        <v>720</v>
      </c>
      <c r="I184" s="30" t="s">
        <v>720</v>
      </c>
      <c r="J184" s="31">
        <v>50000</v>
      </c>
      <c r="K184" s="31">
        <v>2850000</v>
      </c>
      <c r="L184" s="31">
        <v>2825000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2825000</v>
      </c>
      <c r="V184" s="31">
        <v>2850000</v>
      </c>
      <c r="W184" s="31">
        <v>2850000</v>
      </c>
      <c r="X184" s="31">
        <v>2850000</v>
      </c>
      <c r="Y184" s="31">
        <v>0</v>
      </c>
      <c r="Z184" s="31">
        <v>0</v>
      </c>
      <c r="AA184" s="31">
        <v>0</v>
      </c>
      <c r="AB184" s="32">
        <v>0</v>
      </c>
      <c r="AC184" s="31">
        <v>2800000</v>
      </c>
      <c r="AD184" s="30" t="s">
        <v>338</v>
      </c>
      <c r="AE184" s="30" t="s">
        <v>647</v>
      </c>
      <c r="AF184" s="30" t="s">
        <v>721</v>
      </c>
      <c r="AG184" s="30" t="s">
        <v>722</v>
      </c>
      <c r="AH184" s="30" t="s">
        <v>341</v>
      </c>
      <c r="AI184" s="30" t="s">
        <v>341</v>
      </c>
      <c r="AJ184" s="30" t="s">
        <v>341</v>
      </c>
      <c r="AK184" s="30" t="s">
        <v>339</v>
      </c>
      <c r="AL184" s="30" t="s">
        <v>341</v>
      </c>
      <c r="AM184" s="30" t="s">
        <v>341</v>
      </c>
      <c r="AN184" s="30" t="s">
        <v>651</v>
      </c>
      <c r="AO184" s="30" t="s">
        <v>723</v>
      </c>
      <c r="AP184" s="30" t="s">
        <v>720</v>
      </c>
      <c r="AQ184" s="30" t="s">
        <v>344</v>
      </c>
      <c r="AR184" s="30" t="s">
        <v>345</v>
      </c>
      <c r="AS184" s="19" t="str">
        <f t="shared" si="2"/>
        <v>6</v>
      </c>
    </row>
    <row r="185" spans="1:45">
      <c r="A185" s="30" t="s">
        <v>330</v>
      </c>
      <c r="B185" s="30" t="s">
        <v>817</v>
      </c>
      <c r="C185" s="30" t="s">
        <v>744</v>
      </c>
      <c r="D185" s="30" t="s">
        <v>333</v>
      </c>
      <c r="E185" s="30" t="s">
        <v>334</v>
      </c>
      <c r="F185" s="30" t="s">
        <v>335</v>
      </c>
      <c r="G185" s="30" t="s">
        <v>745</v>
      </c>
      <c r="H185" s="30" t="s">
        <v>336</v>
      </c>
      <c r="I185" s="30" t="s">
        <v>337</v>
      </c>
      <c r="J185" s="31">
        <v>952503996</v>
      </c>
      <c r="K185" s="31">
        <v>1079447101</v>
      </c>
      <c r="L185" s="31">
        <v>987813701</v>
      </c>
      <c r="M185" s="31">
        <v>0</v>
      </c>
      <c r="N185" s="31">
        <v>0</v>
      </c>
      <c r="O185" s="31">
        <v>0</v>
      </c>
      <c r="P185" s="31">
        <v>467801647.36000001</v>
      </c>
      <c r="Q185" s="31">
        <v>467801647.36000001</v>
      </c>
      <c r="R185" s="31">
        <v>67986880.030000001</v>
      </c>
      <c r="S185" s="31">
        <v>467801647.36000001</v>
      </c>
      <c r="T185" s="31">
        <v>467801647.36000001</v>
      </c>
      <c r="U185" s="31">
        <v>520012053.63999999</v>
      </c>
      <c r="V185" s="31">
        <v>611645453.63999999</v>
      </c>
      <c r="W185" s="31">
        <v>611645453.63999999</v>
      </c>
      <c r="X185" s="31">
        <v>611645453.63999999</v>
      </c>
      <c r="Y185" s="31">
        <v>0</v>
      </c>
      <c r="Z185" s="31">
        <v>0</v>
      </c>
      <c r="AA185" s="31">
        <v>0</v>
      </c>
      <c r="AB185" s="32">
        <v>-6403049</v>
      </c>
      <c r="AC185" s="31">
        <v>133346154</v>
      </c>
      <c r="AD185" s="30" t="s">
        <v>338</v>
      </c>
      <c r="AE185" s="30" t="s">
        <v>339</v>
      </c>
      <c r="AF185" s="30" t="s">
        <v>334</v>
      </c>
      <c r="AG185" s="30" t="s">
        <v>340</v>
      </c>
      <c r="AH185" s="30" t="s">
        <v>341</v>
      </c>
      <c r="AI185" s="30" t="s">
        <v>341</v>
      </c>
      <c r="AJ185" s="30" t="s">
        <v>341</v>
      </c>
      <c r="AK185" s="30" t="s">
        <v>339</v>
      </c>
      <c r="AL185" s="30" t="s">
        <v>341</v>
      </c>
      <c r="AM185" s="30" t="s">
        <v>341</v>
      </c>
      <c r="AN185" s="30" t="s">
        <v>342</v>
      </c>
      <c r="AO185" s="30" t="s">
        <v>343</v>
      </c>
      <c r="AP185" s="30" t="s">
        <v>337</v>
      </c>
      <c r="AQ185" s="30" t="s">
        <v>344</v>
      </c>
      <c r="AR185" s="30" t="s">
        <v>345</v>
      </c>
      <c r="AS185" s="19" t="str">
        <f t="shared" si="2"/>
        <v>0</v>
      </c>
    </row>
    <row r="186" spans="1:45">
      <c r="A186" s="30" t="s">
        <v>330</v>
      </c>
      <c r="B186" s="30" t="s">
        <v>817</v>
      </c>
      <c r="C186" s="30" t="s">
        <v>744</v>
      </c>
      <c r="D186" s="30" t="s">
        <v>346</v>
      </c>
      <c r="E186" s="30" t="s">
        <v>334</v>
      </c>
      <c r="F186" s="30" t="s">
        <v>335</v>
      </c>
      <c r="G186" s="30" t="s">
        <v>745</v>
      </c>
      <c r="H186" s="30" t="s">
        <v>347</v>
      </c>
      <c r="I186" s="30" t="s">
        <v>348</v>
      </c>
      <c r="J186" s="31">
        <v>0</v>
      </c>
      <c r="K186" s="31">
        <v>3000000</v>
      </c>
      <c r="L186" s="31">
        <v>3000000</v>
      </c>
      <c r="M186" s="31">
        <v>0</v>
      </c>
      <c r="N186" s="31">
        <v>0</v>
      </c>
      <c r="O186" s="31">
        <v>0</v>
      </c>
      <c r="P186" s="31">
        <v>11205.3</v>
      </c>
      <c r="Q186" s="31">
        <v>11205.3</v>
      </c>
      <c r="R186" s="31">
        <v>11205.3</v>
      </c>
      <c r="S186" s="31">
        <v>11205.3</v>
      </c>
      <c r="T186" s="31">
        <v>11205.3</v>
      </c>
      <c r="U186" s="31">
        <v>2988794.7</v>
      </c>
      <c r="V186" s="31">
        <v>2988794.7</v>
      </c>
      <c r="W186" s="31">
        <v>2988794.7</v>
      </c>
      <c r="X186" s="31">
        <v>2988794.7</v>
      </c>
      <c r="Y186" s="31">
        <v>0</v>
      </c>
      <c r="Z186" s="31">
        <v>0</v>
      </c>
      <c r="AA186" s="31">
        <v>0</v>
      </c>
      <c r="AB186" s="32">
        <v>0</v>
      </c>
      <c r="AC186" s="31">
        <v>3000000</v>
      </c>
      <c r="AD186" s="30" t="s">
        <v>338</v>
      </c>
      <c r="AE186" s="30" t="s">
        <v>339</v>
      </c>
      <c r="AF186" s="30" t="s">
        <v>349</v>
      </c>
      <c r="AG186" s="30" t="s">
        <v>350</v>
      </c>
      <c r="AH186" s="30" t="s">
        <v>341</v>
      </c>
      <c r="AI186" s="30" t="s">
        <v>341</v>
      </c>
      <c r="AJ186" s="30" t="s">
        <v>341</v>
      </c>
      <c r="AK186" s="30" t="s">
        <v>339</v>
      </c>
      <c r="AL186" s="30" t="s">
        <v>341</v>
      </c>
      <c r="AM186" s="30" t="s">
        <v>341</v>
      </c>
      <c r="AN186" s="30" t="s">
        <v>342</v>
      </c>
      <c r="AO186" s="30" t="s">
        <v>351</v>
      </c>
      <c r="AP186" s="30" t="s">
        <v>348</v>
      </c>
      <c r="AQ186" s="30" t="s">
        <v>344</v>
      </c>
      <c r="AR186" s="30" t="s">
        <v>345</v>
      </c>
      <c r="AS186" s="19" t="str">
        <f t="shared" si="2"/>
        <v>0</v>
      </c>
    </row>
    <row r="187" spans="1:45">
      <c r="A187" s="30" t="s">
        <v>330</v>
      </c>
      <c r="B187" s="30" t="s">
        <v>817</v>
      </c>
      <c r="C187" s="30" t="s">
        <v>744</v>
      </c>
      <c r="D187" s="30" t="s">
        <v>352</v>
      </c>
      <c r="E187" s="30" t="s">
        <v>334</v>
      </c>
      <c r="F187" s="30" t="s">
        <v>335</v>
      </c>
      <c r="G187" s="30" t="s">
        <v>745</v>
      </c>
      <c r="H187" s="30" t="s">
        <v>353</v>
      </c>
      <c r="I187" s="30" t="s">
        <v>354</v>
      </c>
      <c r="J187" s="31">
        <v>353035219</v>
      </c>
      <c r="K187" s="31">
        <v>317979709</v>
      </c>
      <c r="L187" s="31">
        <v>317979709</v>
      </c>
      <c r="M187" s="31">
        <v>0</v>
      </c>
      <c r="N187" s="31">
        <v>0</v>
      </c>
      <c r="O187" s="31">
        <v>0</v>
      </c>
      <c r="P187" s="31">
        <v>119833417.23</v>
      </c>
      <c r="Q187" s="31">
        <v>119833417.23</v>
      </c>
      <c r="R187" s="31">
        <v>19262441.289999999</v>
      </c>
      <c r="S187" s="31">
        <v>119833417.23</v>
      </c>
      <c r="T187" s="31">
        <v>119833417.23</v>
      </c>
      <c r="U187" s="31">
        <v>198146291.77000001</v>
      </c>
      <c r="V187" s="31">
        <v>198146291.77000001</v>
      </c>
      <c r="W187" s="31">
        <v>198146291.77000001</v>
      </c>
      <c r="X187" s="31">
        <v>198146291.77000001</v>
      </c>
      <c r="Y187" s="31">
        <v>0</v>
      </c>
      <c r="Z187" s="31">
        <v>0</v>
      </c>
      <c r="AA187" s="31">
        <v>0</v>
      </c>
      <c r="AB187" s="32">
        <v>-35055510</v>
      </c>
      <c r="AC187" s="31">
        <v>0</v>
      </c>
      <c r="AD187" s="30" t="s">
        <v>338</v>
      </c>
      <c r="AE187" s="30" t="s">
        <v>339</v>
      </c>
      <c r="AF187" s="30" t="s">
        <v>355</v>
      </c>
      <c r="AG187" s="30" t="s">
        <v>356</v>
      </c>
      <c r="AH187" s="30" t="s">
        <v>341</v>
      </c>
      <c r="AI187" s="30" t="s">
        <v>341</v>
      </c>
      <c r="AJ187" s="30" t="s">
        <v>341</v>
      </c>
      <c r="AK187" s="30" t="s">
        <v>339</v>
      </c>
      <c r="AL187" s="30" t="s">
        <v>341</v>
      </c>
      <c r="AM187" s="30" t="s">
        <v>341</v>
      </c>
      <c r="AN187" s="30" t="s">
        <v>342</v>
      </c>
      <c r="AO187" s="30" t="s">
        <v>357</v>
      </c>
      <c r="AP187" s="30" t="s">
        <v>354</v>
      </c>
      <c r="AQ187" s="30" t="s">
        <v>344</v>
      </c>
      <c r="AR187" s="30" t="s">
        <v>345</v>
      </c>
      <c r="AS187" s="19" t="str">
        <f t="shared" si="2"/>
        <v>0</v>
      </c>
    </row>
    <row r="188" spans="1:45">
      <c r="A188" s="30" t="s">
        <v>330</v>
      </c>
      <c r="B188" s="30" t="s">
        <v>817</v>
      </c>
      <c r="C188" s="30" t="s">
        <v>744</v>
      </c>
      <c r="D188" s="30" t="s">
        <v>358</v>
      </c>
      <c r="E188" s="30" t="s">
        <v>334</v>
      </c>
      <c r="F188" s="30" t="s">
        <v>335</v>
      </c>
      <c r="G188" s="30" t="s">
        <v>745</v>
      </c>
      <c r="H188" s="30" t="s">
        <v>359</v>
      </c>
      <c r="I188" s="30" t="s">
        <v>360</v>
      </c>
      <c r="J188" s="31">
        <v>516018880</v>
      </c>
      <c r="K188" s="31">
        <v>464326038</v>
      </c>
      <c r="L188" s="31">
        <v>464326038</v>
      </c>
      <c r="M188" s="31">
        <v>0</v>
      </c>
      <c r="N188" s="31">
        <v>0</v>
      </c>
      <c r="O188" s="31">
        <v>0</v>
      </c>
      <c r="P188" s="31">
        <v>208580855.11000001</v>
      </c>
      <c r="Q188" s="31">
        <v>208580855.11000001</v>
      </c>
      <c r="R188" s="31">
        <v>27612953.050000001</v>
      </c>
      <c r="S188" s="31">
        <v>208580855.11000001</v>
      </c>
      <c r="T188" s="31">
        <v>208580855.11000001</v>
      </c>
      <c r="U188" s="31">
        <v>255745182.88999999</v>
      </c>
      <c r="V188" s="31">
        <v>255745182.88999999</v>
      </c>
      <c r="W188" s="31">
        <v>255745182.88999999</v>
      </c>
      <c r="X188" s="31">
        <v>255745182.88999999</v>
      </c>
      <c r="Y188" s="31">
        <v>0</v>
      </c>
      <c r="Z188" s="31">
        <v>0</v>
      </c>
      <c r="AA188" s="31">
        <v>0</v>
      </c>
      <c r="AB188" s="31">
        <v>-51692842</v>
      </c>
      <c r="AC188" s="31">
        <v>0</v>
      </c>
      <c r="AD188" s="30" t="s">
        <v>338</v>
      </c>
      <c r="AE188" s="30" t="s">
        <v>339</v>
      </c>
      <c r="AF188" s="30" t="s">
        <v>355</v>
      </c>
      <c r="AG188" s="30" t="s">
        <v>361</v>
      </c>
      <c r="AH188" s="30" t="s">
        <v>341</v>
      </c>
      <c r="AI188" s="30" t="s">
        <v>341</v>
      </c>
      <c r="AJ188" s="30" t="s">
        <v>341</v>
      </c>
      <c r="AK188" s="30" t="s">
        <v>339</v>
      </c>
      <c r="AL188" s="30" t="s">
        <v>341</v>
      </c>
      <c r="AM188" s="30" t="s">
        <v>341</v>
      </c>
      <c r="AN188" s="30" t="s">
        <v>342</v>
      </c>
      <c r="AO188" s="30" t="s">
        <v>357</v>
      </c>
      <c r="AP188" s="30" t="s">
        <v>360</v>
      </c>
      <c r="AQ188" s="30" t="s">
        <v>344</v>
      </c>
      <c r="AR188" s="30" t="s">
        <v>345</v>
      </c>
      <c r="AS188" s="19" t="str">
        <f t="shared" si="2"/>
        <v>0</v>
      </c>
    </row>
    <row r="189" spans="1:45">
      <c r="A189" s="30" t="s">
        <v>330</v>
      </c>
      <c r="B189" s="30" t="s">
        <v>817</v>
      </c>
      <c r="C189" s="30" t="s">
        <v>744</v>
      </c>
      <c r="D189" s="30" t="s">
        <v>362</v>
      </c>
      <c r="E189" s="30" t="s">
        <v>334</v>
      </c>
      <c r="F189" s="30" t="s">
        <v>335</v>
      </c>
      <c r="G189" s="30" t="s">
        <v>745</v>
      </c>
      <c r="H189" s="30" t="s">
        <v>363</v>
      </c>
      <c r="I189" s="30" t="s">
        <v>363</v>
      </c>
      <c r="J189" s="31">
        <v>198068337</v>
      </c>
      <c r="K189" s="31">
        <v>198068337</v>
      </c>
      <c r="L189" s="31">
        <v>56120909</v>
      </c>
      <c r="M189" s="31">
        <v>0</v>
      </c>
      <c r="N189" s="31">
        <v>0</v>
      </c>
      <c r="O189" s="31">
        <v>0</v>
      </c>
      <c r="P189" s="31">
        <v>4752692.29</v>
      </c>
      <c r="Q189" s="31">
        <v>4752692.29</v>
      </c>
      <c r="R189" s="31">
        <v>-594337.75</v>
      </c>
      <c r="S189" s="31">
        <v>4752692.29</v>
      </c>
      <c r="T189" s="31">
        <v>4752692.29</v>
      </c>
      <c r="U189" s="31">
        <v>51368216.710000001</v>
      </c>
      <c r="V189" s="31">
        <v>193315644.71000001</v>
      </c>
      <c r="W189" s="31">
        <v>193315644.71000001</v>
      </c>
      <c r="X189" s="31">
        <v>193315644.71000001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0" t="s">
        <v>338</v>
      </c>
      <c r="AE189" s="30" t="s">
        <v>339</v>
      </c>
      <c r="AF189" s="30" t="s">
        <v>355</v>
      </c>
      <c r="AG189" s="30" t="s">
        <v>364</v>
      </c>
      <c r="AH189" s="30" t="s">
        <v>341</v>
      </c>
      <c r="AI189" s="30" t="s">
        <v>341</v>
      </c>
      <c r="AJ189" s="30" t="s">
        <v>341</v>
      </c>
      <c r="AK189" s="30" t="s">
        <v>339</v>
      </c>
      <c r="AL189" s="30" t="s">
        <v>341</v>
      </c>
      <c r="AM189" s="30" t="s">
        <v>341</v>
      </c>
      <c r="AN189" s="30" t="s">
        <v>342</v>
      </c>
      <c r="AO189" s="30" t="s">
        <v>357</v>
      </c>
      <c r="AP189" s="30" t="s">
        <v>363</v>
      </c>
      <c r="AQ189" s="30" t="s">
        <v>344</v>
      </c>
      <c r="AR189" s="30" t="s">
        <v>345</v>
      </c>
      <c r="AS189" s="19" t="str">
        <f t="shared" si="2"/>
        <v>0</v>
      </c>
    </row>
    <row r="190" spans="1:45">
      <c r="A190" s="30" t="s">
        <v>330</v>
      </c>
      <c r="B190" s="30" t="s">
        <v>817</v>
      </c>
      <c r="C190" s="30" t="s">
        <v>744</v>
      </c>
      <c r="D190" s="30" t="s">
        <v>365</v>
      </c>
      <c r="E190" s="30" t="s">
        <v>334</v>
      </c>
      <c r="F190" s="30" t="s">
        <v>335</v>
      </c>
      <c r="G190" s="30" t="s">
        <v>745</v>
      </c>
      <c r="H190" s="30" t="s">
        <v>366</v>
      </c>
      <c r="I190" s="30" t="s">
        <v>366</v>
      </c>
      <c r="J190" s="31">
        <v>169472522</v>
      </c>
      <c r="K190" s="31">
        <v>154181272</v>
      </c>
      <c r="L190" s="31">
        <v>154181272</v>
      </c>
      <c r="M190" s="31">
        <v>0</v>
      </c>
      <c r="N190" s="31">
        <v>0</v>
      </c>
      <c r="O190" s="31">
        <v>0</v>
      </c>
      <c r="P190" s="31">
        <v>150341801.99000001</v>
      </c>
      <c r="Q190" s="31">
        <v>150341801.99000001</v>
      </c>
      <c r="R190" s="31">
        <v>-218785.54</v>
      </c>
      <c r="S190" s="31">
        <v>150341801.99000001</v>
      </c>
      <c r="T190" s="31">
        <v>150341801.99000001</v>
      </c>
      <c r="U190" s="31">
        <v>3839470.01</v>
      </c>
      <c r="V190" s="31">
        <v>3839470.01</v>
      </c>
      <c r="W190" s="31">
        <v>3839470.01</v>
      </c>
      <c r="X190" s="31">
        <v>3839470.01</v>
      </c>
      <c r="Y190" s="31">
        <v>0</v>
      </c>
      <c r="Z190" s="31">
        <v>0</v>
      </c>
      <c r="AA190" s="31">
        <v>0</v>
      </c>
      <c r="AB190" s="32">
        <v>-15291250</v>
      </c>
      <c r="AC190" s="31">
        <v>0</v>
      </c>
      <c r="AD190" s="30" t="s">
        <v>338</v>
      </c>
      <c r="AE190" s="30" t="s">
        <v>339</v>
      </c>
      <c r="AF190" s="30" t="s">
        <v>355</v>
      </c>
      <c r="AG190" s="30" t="s">
        <v>367</v>
      </c>
      <c r="AH190" s="30" t="s">
        <v>341</v>
      </c>
      <c r="AI190" s="30" t="s">
        <v>341</v>
      </c>
      <c r="AJ190" s="30" t="s">
        <v>341</v>
      </c>
      <c r="AK190" s="30" t="s">
        <v>339</v>
      </c>
      <c r="AL190" s="30" t="s">
        <v>341</v>
      </c>
      <c r="AM190" s="30" t="s">
        <v>341</v>
      </c>
      <c r="AN190" s="30" t="s">
        <v>342</v>
      </c>
      <c r="AO190" s="30" t="s">
        <v>357</v>
      </c>
      <c r="AP190" s="30" t="s">
        <v>366</v>
      </c>
      <c r="AQ190" s="30" t="s">
        <v>344</v>
      </c>
      <c r="AR190" s="30" t="s">
        <v>345</v>
      </c>
      <c r="AS190" s="19" t="str">
        <f t="shared" si="2"/>
        <v>0</v>
      </c>
    </row>
    <row r="191" spans="1:45">
      <c r="A191" s="30" t="s">
        <v>330</v>
      </c>
      <c r="B191" s="30" t="s">
        <v>817</v>
      </c>
      <c r="C191" s="30" t="s">
        <v>744</v>
      </c>
      <c r="D191" s="30" t="s">
        <v>368</v>
      </c>
      <c r="E191" s="30" t="s">
        <v>334</v>
      </c>
      <c r="F191" s="30" t="s">
        <v>335</v>
      </c>
      <c r="G191" s="30" t="s">
        <v>745</v>
      </c>
      <c r="H191" s="30" t="s">
        <v>369</v>
      </c>
      <c r="I191" s="30" t="s">
        <v>370</v>
      </c>
      <c r="J191" s="31">
        <v>386740531</v>
      </c>
      <c r="K191" s="31">
        <v>351837028</v>
      </c>
      <c r="L191" s="31">
        <v>351837028</v>
      </c>
      <c r="M191" s="31">
        <v>0</v>
      </c>
      <c r="N191" s="31">
        <v>0</v>
      </c>
      <c r="O191" s="31">
        <v>0</v>
      </c>
      <c r="P191" s="31">
        <v>148974584.34</v>
      </c>
      <c r="Q191" s="31">
        <v>148974584.34</v>
      </c>
      <c r="R191" s="31">
        <v>23232221.449999999</v>
      </c>
      <c r="S191" s="31">
        <v>148974584.34</v>
      </c>
      <c r="T191" s="31">
        <v>148974584.34</v>
      </c>
      <c r="U191" s="31">
        <v>202862443.66</v>
      </c>
      <c r="V191" s="31">
        <v>202862443.66</v>
      </c>
      <c r="W191" s="31">
        <v>202862443.66</v>
      </c>
      <c r="X191" s="31">
        <v>202862443.66</v>
      </c>
      <c r="Y191" s="31">
        <v>0</v>
      </c>
      <c r="Z191" s="31">
        <v>0</v>
      </c>
      <c r="AA191" s="31">
        <v>0</v>
      </c>
      <c r="AB191" s="33">
        <v>-34903503</v>
      </c>
      <c r="AC191" s="31">
        <v>0</v>
      </c>
      <c r="AD191" s="30" t="s">
        <v>338</v>
      </c>
      <c r="AE191" s="30" t="s">
        <v>339</v>
      </c>
      <c r="AF191" s="30" t="s">
        <v>355</v>
      </c>
      <c r="AG191" s="30" t="s">
        <v>371</v>
      </c>
      <c r="AH191" s="30" t="s">
        <v>341</v>
      </c>
      <c r="AI191" s="30" t="s">
        <v>341</v>
      </c>
      <c r="AJ191" s="30" t="s">
        <v>341</v>
      </c>
      <c r="AK191" s="30" t="s">
        <v>339</v>
      </c>
      <c r="AL191" s="30" t="s">
        <v>341</v>
      </c>
      <c r="AM191" s="30" t="s">
        <v>341</v>
      </c>
      <c r="AN191" s="30" t="s">
        <v>342</v>
      </c>
      <c r="AO191" s="30" t="s">
        <v>357</v>
      </c>
      <c r="AP191" s="30" t="s">
        <v>370</v>
      </c>
      <c r="AQ191" s="30" t="s">
        <v>344</v>
      </c>
      <c r="AR191" s="30" t="s">
        <v>345</v>
      </c>
      <c r="AS191" s="19" t="str">
        <f t="shared" si="2"/>
        <v>0</v>
      </c>
    </row>
    <row r="192" spans="1:45">
      <c r="A192" s="30" t="s">
        <v>330</v>
      </c>
      <c r="B192" s="30" t="s">
        <v>817</v>
      </c>
      <c r="C192" s="30" t="s">
        <v>744</v>
      </c>
      <c r="D192" s="30" t="s">
        <v>746</v>
      </c>
      <c r="E192" s="30" t="s">
        <v>334</v>
      </c>
      <c r="F192" s="30" t="s">
        <v>373</v>
      </c>
      <c r="G192" s="30" t="s">
        <v>745</v>
      </c>
      <c r="H192" s="30" t="s">
        <v>374</v>
      </c>
      <c r="I192" s="30" t="s">
        <v>375</v>
      </c>
      <c r="J192" s="31">
        <v>219943831</v>
      </c>
      <c r="K192" s="31">
        <v>219943831</v>
      </c>
      <c r="L192" s="31">
        <v>219943831</v>
      </c>
      <c r="M192" s="31">
        <v>0</v>
      </c>
      <c r="N192" s="31">
        <v>0</v>
      </c>
      <c r="O192" s="31">
        <v>0</v>
      </c>
      <c r="P192" s="31">
        <v>100410948.04000001</v>
      </c>
      <c r="Q192" s="31">
        <v>100410948.04000001</v>
      </c>
      <c r="R192" s="31">
        <v>13877837.01</v>
      </c>
      <c r="S192" s="31">
        <v>100410948.04000001</v>
      </c>
      <c r="T192" s="31">
        <v>100410948.04000001</v>
      </c>
      <c r="U192" s="31">
        <v>119532882.95999999</v>
      </c>
      <c r="V192" s="31">
        <v>119532882.95999999</v>
      </c>
      <c r="W192" s="31">
        <v>119532882.95999999</v>
      </c>
      <c r="X192" s="31">
        <v>119532882.95999999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0" t="s">
        <v>338</v>
      </c>
      <c r="AE192" s="30" t="s">
        <v>339</v>
      </c>
      <c r="AF192" s="30" t="s">
        <v>376</v>
      </c>
      <c r="AG192" s="30" t="s">
        <v>377</v>
      </c>
      <c r="AH192" s="30" t="s">
        <v>378</v>
      </c>
      <c r="AI192" s="30" t="s">
        <v>341</v>
      </c>
      <c r="AJ192" s="30" t="s">
        <v>341</v>
      </c>
      <c r="AK192" s="30" t="s">
        <v>339</v>
      </c>
      <c r="AL192" s="30" t="s">
        <v>379</v>
      </c>
      <c r="AM192" s="30" t="s">
        <v>380</v>
      </c>
      <c r="AN192" s="30" t="s">
        <v>342</v>
      </c>
      <c r="AO192" s="30" t="s">
        <v>381</v>
      </c>
      <c r="AP192" s="30" t="s">
        <v>382</v>
      </c>
      <c r="AQ192" s="30" t="s">
        <v>344</v>
      </c>
      <c r="AR192" s="30" t="s">
        <v>345</v>
      </c>
      <c r="AS192" s="19" t="str">
        <f t="shared" si="2"/>
        <v>0</v>
      </c>
    </row>
    <row r="193" spans="1:45">
      <c r="A193" s="30" t="s">
        <v>330</v>
      </c>
      <c r="B193" s="30" t="s">
        <v>817</v>
      </c>
      <c r="C193" s="30" t="s">
        <v>744</v>
      </c>
      <c r="D193" s="30" t="s">
        <v>747</v>
      </c>
      <c r="E193" s="30" t="s">
        <v>334</v>
      </c>
      <c r="F193" s="30" t="s">
        <v>373</v>
      </c>
      <c r="G193" s="30" t="s">
        <v>745</v>
      </c>
      <c r="H193" s="30" t="s">
        <v>384</v>
      </c>
      <c r="I193" s="30" t="s">
        <v>385</v>
      </c>
      <c r="J193" s="31">
        <v>11888856</v>
      </c>
      <c r="K193" s="31">
        <v>11888856</v>
      </c>
      <c r="L193" s="31">
        <v>11888856</v>
      </c>
      <c r="M193" s="31">
        <v>0</v>
      </c>
      <c r="N193" s="31">
        <v>0</v>
      </c>
      <c r="O193" s="31">
        <v>0</v>
      </c>
      <c r="P193" s="31">
        <v>5427624.0099999998</v>
      </c>
      <c r="Q193" s="31">
        <v>5427624.0099999998</v>
      </c>
      <c r="R193" s="31">
        <v>750153</v>
      </c>
      <c r="S193" s="31">
        <v>5427624.0099999998</v>
      </c>
      <c r="T193" s="31">
        <v>5427624.0099999998</v>
      </c>
      <c r="U193" s="31">
        <v>6461231.9900000002</v>
      </c>
      <c r="V193" s="31">
        <v>6461231.9900000002</v>
      </c>
      <c r="W193" s="31">
        <v>6461231.9900000002</v>
      </c>
      <c r="X193" s="31">
        <v>6461231.9900000002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0" t="s">
        <v>338</v>
      </c>
      <c r="AE193" s="30" t="s">
        <v>339</v>
      </c>
      <c r="AF193" s="30" t="s">
        <v>376</v>
      </c>
      <c r="AG193" s="30" t="s">
        <v>386</v>
      </c>
      <c r="AH193" s="30" t="s">
        <v>378</v>
      </c>
      <c r="AI193" s="30" t="s">
        <v>341</v>
      </c>
      <c r="AJ193" s="30" t="s">
        <v>341</v>
      </c>
      <c r="AK193" s="30" t="s">
        <v>339</v>
      </c>
      <c r="AL193" s="30" t="s">
        <v>387</v>
      </c>
      <c r="AM193" s="30" t="s">
        <v>388</v>
      </c>
      <c r="AN193" s="30" t="s">
        <v>342</v>
      </c>
      <c r="AO193" s="30" t="s">
        <v>381</v>
      </c>
      <c r="AP193" s="30" t="s">
        <v>389</v>
      </c>
      <c r="AQ193" s="30" t="s">
        <v>344</v>
      </c>
      <c r="AR193" s="30" t="s">
        <v>345</v>
      </c>
      <c r="AS193" s="19" t="str">
        <f t="shared" si="2"/>
        <v>0</v>
      </c>
    </row>
    <row r="194" spans="1:45">
      <c r="A194" s="30" t="s">
        <v>330</v>
      </c>
      <c r="B194" s="30" t="s">
        <v>817</v>
      </c>
      <c r="C194" s="30" t="s">
        <v>744</v>
      </c>
      <c r="D194" s="30" t="s">
        <v>748</v>
      </c>
      <c r="E194" s="30" t="s">
        <v>334</v>
      </c>
      <c r="F194" s="30" t="s">
        <v>373</v>
      </c>
      <c r="G194" s="30" t="s">
        <v>745</v>
      </c>
      <c r="H194" s="30" t="s">
        <v>391</v>
      </c>
      <c r="I194" s="30" t="s">
        <v>392</v>
      </c>
      <c r="J194" s="31">
        <v>128875196</v>
      </c>
      <c r="K194" s="31">
        <v>128875196</v>
      </c>
      <c r="L194" s="31">
        <v>128875196</v>
      </c>
      <c r="M194" s="31">
        <v>0</v>
      </c>
      <c r="N194" s="31">
        <v>0</v>
      </c>
      <c r="O194" s="31">
        <v>0</v>
      </c>
      <c r="P194" s="31">
        <v>58835387.990000002</v>
      </c>
      <c r="Q194" s="31">
        <v>58835387.990000002</v>
      </c>
      <c r="R194" s="31">
        <v>8131662.0099999998</v>
      </c>
      <c r="S194" s="31">
        <v>58835387.990000002</v>
      </c>
      <c r="T194" s="31">
        <v>58835387.990000002</v>
      </c>
      <c r="U194" s="31">
        <v>70039808.010000005</v>
      </c>
      <c r="V194" s="31">
        <v>70039808.010000005</v>
      </c>
      <c r="W194" s="31">
        <v>70039808.010000005</v>
      </c>
      <c r="X194" s="31">
        <v>70039808.010000005</v>
      </c>
      <c r="Y194" s="31">
        <v>0</v>
      </c>
      <c r="Z194" s="31">
        <v>0</v>
      </c>
      <c r="AA194" s="31">
        <v>0</v>
      </c>
      <c r="AB194" s="32">
        <v>0</v>
      </c>
      <c r="AC194" s="31">
        <v>0</v>
      </c>
      <c r="AD194" s="30" t="s">
        <v>338</v>
      </c>
      <c r="AE194" s="30" t="s">
        <v>339</v>
      </c>
      <c r="AF194" s="30" t="s">
        <v>393</v>
      </c>
      <c r="AG194" s="30" t="s">
        <v>394</v>
      </c>
      <c r="AH194" s="30" t="s">
        <v>378</v>
      </c>
      <c r="AI194" s="30" t="s">
        <v>341</v>
      </c>
      <c r="AJ194" s="30" t="s">
        <v>341</v>
      </c>
      <c r="AK194" s="30" t="s">
        <v>339</v>
      </c>
      <c r="AL194" s="30" t="s">
        <v>395</v>
      </c>
      <c r="AM194" s="30" t="s">
        <v>396</v>
      </c>
      <c r="AN194" s="30" t="s">
        <v>342</v>
      </c>
      <c r="AO194" s="30" t="s">
        <v>397</v>
      </c>
      <c r="AP194" s="30" t="s">
        <v>398</v>
      </c>
      <c r="AQ194" s="30" t="s">
        <v>344</v>
      </c>
      <c r="AR194" s="30" t="s">
        <v>345</v>
      </c>
      <c r="AS194" s="19" t="str">
        <f t="shared" si="2"/>
        <v>0</v>
      </c>
    </row>
    <row r="195" spans="1:45">
      <c r="A195" s="30" t="s">
        <v>330</v>
      </c>
      <c r="B195" s="30" t="s">
        <v>817</v>
      </c>
      <c r="C195" s="30" t="s">
        <v>744</v>
      </c>
      <c r="D195" s="30" t="s">
        <v>749</v>
      </c>
      <c r="E195" s="30" t="s">
        <v>334</v>
      </c>
      <c r="F195" s="30" t="s">
        <v>373</v>
      </c>
      <c r="G195" s="30" t="s">
        <v>745</v>
      </c>
      <c r="H195" s="30" t="s">
        <v>400</v>
      </c>
      <c r="I195" s="30" t="s">
        <v>401</v>
      </c>
      <c r="J195" s="31">
        <v>71333134</v>
      </c>
      <c r="K195" s="31">
        <v>71333134</v>
      </c>
      <c r="L195" s="31">
        <v>71333134</v>
      </c>
      <c r="M195" s="31">
        <v>0</v>
      </c>
      <c r="N195" s="31">
        <v>0</v>
      </c>
      <c r="O195" s="31">
        <v>0</v>
      </c>
      <c r="P195" s="31">
        <v>32565672.010000002</v>
      </c>
      <c r="Q195" s="31">
        <v>32565672.010000002</v>
      </c>
      <c r="R195" s="31">
        <v>4500913.01</v>
      </c>
      <c r="S195" s="31">
        <v>32565672.010000002</v>
      </c>
      <c r="T195" s="31">
        <v>32565672.010000002</v>
      </c>
      <c r="U195" s="31">
        <v>38767461.990000002</v>
      </c>
      <c r="V195" s="31">
        <v>38767461.990000002</v>
      </c>
      <c r="W195" s="31">
        <v>38767461.990000002</v>
      </c>
      <c r="X195" s="31">
        <v>38767461.990000002</v>
      </c>
      <c r="Y195" s="31">
        <v>0</v>
      </c>
      <c r="Z195" s="31">
        <v>0</v>
      </c>
      <c r="AA195" s="31">
        <v>0</v>
      </c>
      <c r="AB195" s="32">
        <v>0</v>
      </c>
      <c r="AC195" s="31">
        <v>0</v>
      </c>
      <c r="AD195" s="30" t="s">
        <v>338</v>
      </c>
      <c r="AE195" s="30" t="s">
        <v>339</v>
      </c>
      <c r="AF195" s="30" t="s">
        <v>393</v>
      </c>
      <c r="AG195" s="30" t="s">
        <v>402</v>
      </c>
      <c r="AH195" s="30" t="s">
        <v>378</v>
      </c>
      <c r="AI195" s="30" t="s">
        <v>341</v>
      </c>
      <c r="AJ195" s="30" t="s">
        <v>341</v>
      </c>
      <c r="AK195" s="30" t="s">
        <v>339</v>
      </c>
      <c r="AL195" s="30" t="s">
        <v>403</v>
      </c>
      <c r="AM195" s="30" t="s">
        <v>404</v>
      </c>
      <c r="AN195" s="30" t="s">
        <v>342</v>
      </c>
      <c r="AO195" s="30" t="s">
        <v>397</v>
      </c>
      <c r="AP195" s="30" t="s">
        <v>405</v>
      </c>
      <c r="AQ195" s="30" t="s">
        <v>344</v>
      </c>
      <c r="AR195" s="30" t="s">
        <v>345</v>
      </c>
      <c r="AS195" s="19" t="str">
        <f t="shared" si="2"/>
        <v>0</v>
      </c>
    </row>
    <row r="196" spans="1:45">
      <c r="A196" s="30" t="s">
        <v>330</v>
      </c>
      <c r="B196" s="30" t="s">
        <v>817</v>
      </c>
      <c r="C196" s="30" t="s">
        <v>744</v>
      </c>
      <c r="D196" s="30" t="s">
        <v>750</v>
      </c>
      <c r="E196" s="30" t="s">
        <v>334</v>
      </c>
      <c r="F196" s="30" t="s">
        <v>373</v>
      </c>
      <c r="G196" s="30" t="s">
        <v>745</v>
      </c>
      <c r="H196" s="30" t="s">
        <v>407</v>
      </c>
      <c r="I196" s="30" t="s">
        <v>408</v>
      </c>
      <c r="J196" s="31">
        <v>35666567</v>
      </c>
      <c r="K196" s="31">
        <v>35666567</v>
      </c>
      <c r="L196" s="31">
        <v>35666567</v>
      </c>
      <c r="M196" s="31">
        <v>0</v>
      </c>
      <c r="N196" s="31">
        <v>0</v>
      </c>
      <c r="O196" s="31">
        <v>0</v>
      </c>
      <c r="P196" s="31">
        <v>16282857.02</v>
      </c>
      <c r="Q196" s="31">
        <v>16282857.02</v>
      </c>
      <c r="R196" s="31">
        <v>2250459.02</v>
      </c>
      <c r="S196" s="31">
        <v>16282857.02</v>
      </c>
      <c r="T196" s="31">
        <v>16282857.02</v>
      </c>
      <c r="U196" s="31">
        <v>19383709.98</v>
      </c>
      <c r="V196" s="31">
        <v>19383709.98</v>
      </c>
      <c r="W196" s="31">
        <v>19383709.98</v>
      </c>
      <c r="X196" s="31">
        <v>19383709.98</v>
      </c>
      <c r="Y196" s="31">
        <v>0</v>
      </c>
      <c r="Z196" s="31">
        <v>0</v>
      </c>
      <c r="AA196" s="31">
        <v>0</v>
      </c>
      <c r="AB196" s="32">
        <v>0</v>
      </c>
      <c r="AC196" s="31">
        <v>0</v>
      </c>
      <c r="AD196" s="30" t="s">
        <v>338</v>
      </c>
      <c r="AE196" s="30" t="s">
        <v>339</v>
      </c>
      <c r="AF196" s="30" t="s">
        <v>393</v>
      </c>
      <c r="AG196" s="30" t="s">
        <v>409</v>
      </c>
      <c r="AH196" s="30" t="s">
        <v>378</v>
      </c>
      <c r="AI196" s="30" t="s">
        <v>341</v>
      </c>
      <c r="AJ196" s="30" t="s">
        <v>341</v>
      </c>
      <c r="AK196" s="30" t="s">
        <v>339</v>
      </c>
      <c r="AL196" s="30" t="s">
        <v>410</v>
      </c>
      <c r="AM196" s="30" t="s">
        <v>411</v>
      </c>
      <c r="AN196" s="30" t="s">
        <v>342</v>
      </c>
      <c r="AO196" s="30" t="s">
        <v>397</v>
      </c>
      <c r="AP196" s="30" t="s">
        <v>412</v>
      </c>
      <c r="AQ196" s="30" t="s">
        <v>344</v>
      </c>
      <c r="AR196" s="30" t="s">
        <v>345</v>
      </c>
      <c r="AS196" s="19" t="str">
        <f t="shared" ref="AS196:AS259" si="3">+LEFT(AN196,1)</f>
        <v>0</v>
      </c>
    </row>
    <row r="197" spans="1:45">
      <c r="A197" s="30" t="s">
        <v>330</v>
      </c>
      <c r="B197" s="30" t="s">
        <v>817</v>
      </c>
      <c r="C197" s="30" t="s">
        <v>744</v>
      </c>
      <c r="D197" s="30" t="s">
        <v>420</v>
      </c>
      <c r="E197" s="30" t="s">
        <v>334</v>
      </c>
      <c r="F197" s="30" t="s">
        <v>421</v>
      </c>
      <c r="G197" s="30" t="s">
        <v>745</v>
      </c>
      <c r="H197" s="30" t="s">
        <v>422</v>
      </c>
      <c r="I197" s="30" t="s">
        <v>423</v>
      </c>
      <c r="J197" s="31">
        <v>131533984</v>
      </c>
      <c r="K197" s="31">
        <v>131533984</v>
      </c>
      <c r="L197" s="31">
        <v>65766992</v>
      </c>
      <c r="M197" s="31">
        <v>0</v>
      </c>
      <c r="N197" s="31">
        <v>0</v>
      </c>
      <c r="O197" s="31">
        <v>0</v>
      </c>
      <c r="P197" s="31">
        <v>62159040</v>
      </c>
      <c r="Q197" s="31">
        <v>62159040</v>
      </c>
      <c r="R197" s="31">
        <v>10359840</v>
      </c>
      <c r="S197" s="31">
        <v>62159040</v>
      </c>
      <c r="T197" s="31">
        <v>62159040</v>
      </c>
      <c r="U197" s="31">
        <v>3607952</v>
      </c>
      <c r="V197" s="31">
        <v>69374944</v>
      </c>
      <c r="W197" s="31">
        <v>69374944</v>
      </c>
      <c r="X197" s="31">
        <v>69374944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0" t="s">
        <v>338</v>
      </c>
      <c r="AE197" s="30" t="s">
        <v>424</v>
      </c>
      <c r="AF197" s="30" t="s">
        <v>425</v>
      </c>
      <c r="AG197" s="30" t="s">
        <v>426</v>
      </c>
      <c r="AH197" s="30" t="s">
        <v>341</v>
      </c>
      <c r="AI197" s="30" t="s">
        <v>341</v>
      </c>
      <c r="AJ197" s="30" t="s">
        <v>341</v>
      </c>
      <c r="AK197" s="30" t="s">
        <v>339</v>
      </c>
      <c r="AL197" s="30" t="s">
        <v>341</v>
      </c>
      <c r="AM197" s="30" t="s">
        <v>341</v>
      </c>
      <c r="AN197" s="30" t="s">
        <v>427</v>
      </c>
      <c r="AO197" s="30" t="s">
        <v>428</v>
      </c>
      <c r="AP197" s="30" t="s">
        <v>423</v>
      </c>
      <c r="AQ197" s="30" t="s">
        <v>344</v>
      </c>
      <c r="AR197" s="30" t="s">
        <v>345</v>
      </c>
      <c r="AS197" s="19" t="str">
        <f t="shared" si="3"/>
        <v>1</v>
      </c>
    </row>
    <row r="198" spans="1:45">
      <c r="A198" s="30" t="s">
        <v>330</v>
      </c>
      <c r="B198" s="30" t="s">
        <v>817</v>
      </c>
      <c r="C198" s="30" t="s">
        <v>744</v>
      </c>
      <c r="D198" s="30" t="s">
        <v>429</v>
      </c>
      <c r="E198" s="30" t="s">
        <v>334</v>
      </c>
      <c r="F198" s="30" t="s">
        <v>421</v>
      </c>
      <c r="G198" s="30" t="s">
        <v>745</v>
      </c>
      <c r="H198" s="30" t="s">
        <v>430</v>
      </c>
      <c r="I198" s="30" t="s">
        <v>431</v>
      </c>
      <c r="J198" s="31">
        <v>3500000</v>
      </c>
      <c r="K198" s="31">
        <v>3500000</v>
      </c>
      <c r="L198" s="31">
        <v>1750000</v>
      </c>
      <c r="M198" s="31">
        <v>0</v>
      </c>
      <c r="N198" s="31">
        <v>0</v>
      </c>
      <c r="O198" s="31">
        <v>0</v>
      </c>
      <c r="P198" s="31">
        <v>201705</v>
      </c>
      <c r="Q198" s="31">
        <v>201705</v>
      </c>
      <c r="R198" s="31">
        <v>0</v>
      </c>
      <c r="S198" s="31">
        <v>201705</v>
      </c>
      <c r="T198" s="31">
        <v>201705</v>
      </c>
      <c r="U198" s="31">
        <v>1548295</v>
      </c>
      <c r="V198" s="31">
        <v>3298295</v>
      </c>
      <c r="W198" s="31">
        <v>3298295</v>
      </c>
      <c r="X198" s="31">
        <v>3298295</v>
      </c>
      <c r="Y198" s="31">
        <v>0</v>
      </c>
      <c r="Z198" s="31">
        <v>0</v>
      </c>
      <c r="AA198" s="31">
        <v>0</v>
      </c>
      <c r="AB198" s="32">
        <v>0</v>
      </c>
      <c r="AC198" s="31">
        <v>0</v>
      </c>
      <c r="AD198" s="30" t="s">
        <v>338</v>
      </c>
      <c r="AE198" s="30" t="s">
        <v>424</v>
      </c>
      <c r="AF198" s="30" t="s">
        <v>425</v>
      </c>
      <c r="AG198" s="30" t="s">
        <v>432</v>
      </c>
      <c r="AH198" s="30" t="s">
        <v>341</v>
      </c>
      <c r="AI198" s="30" t="s">
        <v>341</v>
      </c>
      <c r="AJ198" s="30" t="s">
        <v>341</v>
      </c>
      <c r="AK198" s="30" t="s">
        <v>339</v>
      </c>
      <c r="AL198" s="30" t="s">
        <v>341</v>
      </c>
      <c r="AM198" s="30" t="s">
        <v>341</v>
      </c>
      <c r="AN198" s="30" t="s">
        <v>427</v>
      </c>
      <c r="AO198" s="30" t="s">
        <v>428</v>
      </c>
      <c r="AP198" s="30" t="s">
        <v>431</v>
      </c>
      <c r="AQ198" s="30" t="s">
        <v>344</v>
      </c>
      <c r="AR198" s="30" t="s">
        <v>345</v>
      </c>
      <c r="AS198" s="19" t="str">
        <f t="shared" si="3"/>
        <v>1</v>
      </c>
    </row>
    <row r="199" spans="1:45">
      <c r="A199" s="30" t="s">
        <v>330</v>
      </c>
      <c r="B199" s="30" t="s">
        <v>817</v>
      </c>
      <c r="C199" s="30" t="s">
        <v>744</v>
      </c>
      <c r="D199" s="30" t="s">
        <v>677</v>
      </c>
      <c r="E199" s="30" t="s">
        <v>334</v>
      </c>
      <c r="F199" s="30" t="s">
        <v>421</v>
      </c>
      <c r="G199" s="30" t="s">
        <v>745</v>
      </c>
      <c r="H199" s="30" t="s">
        <v>678</v>
      </c>
      <c r="I199" s="30" t="s">
        <v>679</v>
      </c>
      <c r="J199" s="31">
        <v>4100222</v>
      </c>
      <c r="K199" s="31">
        <v>4100222</v>
      </c>
      <c r="L199" s="31">
        <v>2050111</v>
      </c>
      <c r="M199" s="31">
        <v>0</v>
      </c>
      <c r="N199" s="31">
        <v>0</v>
      </c>
      <c r="O199" s="31">
        <v>0</v>
      </c>
      <c r="P199" s="31">
        <v>840056.25</v>
      </c>
      <c r="Q199" s="31">
        <v>840056.25</v>
      </c>
      <c r="R199" s="31">
        <v>238053.48</v>
      </c>
      <c r="S199" s="31">
        <v>840056.25</v>
      </c>
      <c r="T199" s="31">
        <v>840056.25</v>
      </c>
      <c r="U199" s="31">
        <v>1210054.75</v>
      </c>
      <c r="V199" s="31">
        <v>3260165.75</v>
      </c>
      <c r="W199" s="31">
        <v>3260165.75</v>
      </c>
      <c r="X199" s="31">
        <v>3260165.75</v>
      </c>
      <c r="Y199" s="31">
        <v>0</v>
      </c>
      <c r="Z199" s="31">
        <v>0</v>
      </c>
      <c r="AA199" s="31">
        <v>0</v>
      </c>
      <c r="AB199" s="32">
        <v>0</v>
      </c>
      <c r="AC199" s="31">
        <v>0</v>
      </c>
      <c r="AD199" s="30" t="s">
        <v>338</v>
      </c>
      <c r="AE199" s="30" t="s">
        <v>424</v>
      </c>
      <c r="AF199" s="30" t="s">
        <v>425</v>
      </c>
      <c r="AG199" s="30" t="s">
        <v>680</v>
      </c>
      <c r="AH199" s="30" t="s">
        <v>341</v>
      </c>
      <c r="AI199" s="30" t="s">
        <v>341</v>
      </c>
      <c r="AJ199" s="30" t="s">
        <v>341</v>
      </c>
      <c r="AK199" s="30" t="s">
        <v>339</v>
      </c>
      <c r="AL199" s="30" t="s">
        <v>341</v>
      </c>
      <c r="AM199" s="30" t="s">
        <v>341</v>
      </c>
      <c r="AN199" s="30" t="s">
        <v>427</v>
      </c>
      <c r="AO199" s="30" t="s">
        <v>428</v>
      </c>
      <c r="AP199" s="30" t="s">
        <v>679</v>
      </c>
      <c r="AQ199" s="30" t="s">
        <v>344</v>
      </c>
      <c r="AR199" s="30" t="s">
        <v>345</v>
      </c>
      <c r="AS199" s="19" t="str">
        <f t="shared" si="3"/>
        <v>1</v>
      </c>
    </row>
    <row r="200" spans="1:45">
      <c r="A200" s="30" t="s">
        <v>330</v>
      </c>
      <c r="B200" s="30" t="s">
        <v>817</v>
      </c>
      <c r="C200" s="30" t="s">
        <v>744</v>
      </c>
      <c r="D200" s="30" t="s">
        <v>751</v>
      </c>
      <c r="E200" s="30" t="s">
        <v>334</v>
      </c>
      <c r="F200" s="30" t="s">
        <v>421</v>
      </c>
      <c r="G200" s="30" t="s">
        <v>745</v>
      </c>
      <c r="H200" s="30" t="s">
        <v>752</v>
      </c>
      <c r="I200" s="30" t="s">
        <v>752</v>
      </c>
      <c r="J200" s="31">
        <v>3160500</v>
      </c>
      <c r="K200" s="31">
        <v>3160500</v>
      </c>
      <c r="L200" s="31">
        <v>1580250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1580250</v>
      </c>
      <c r="V200" s="31">
        <v>3160500</v>
      </c>
      <c r="W200" s="31">
        <v>3160500</v>
      </c>
      <c r="X200" s="31">
        <v>3160500</v>
      </c>
      <c r="Y200" s="31">
        <v>0</v>
      </c>
      <c r="Z200" s="31">
        <v>0</v>
      </c>
      <c r="AA200" s="31">
        <v>0</v>
      </c>
      <c r="AB200" s="32">
        <v>0</v>
      </c>
      <c r="AC200" s="31">
        <v>0</v>
      </c>
      <c r="AD200" s="30" t="s">
        <v>338</v>
      </c>
      <c r="AE200" s="30" t="s">
        <v>424</v>
      </c>
      <c r="AF200" s="30" t="s">
        <v>425</v>
      </c>
      <c r="AG200" s="30" t="s">
        <v>753</v>
      </c>
      <c r="AH200" s="30" t="s">
        <v>341</v>
      </c>
      <c r="AI200" s="30" t="s">
        <v>341</v>
      </c>
      <c r="AJ200" s="30" t="s">
        <v>341</v>
      </c>
      <c r="AK200" s="30" t="s">
        <v>339</v>
      </c>
      <c r="AL200" s="30" t="s">
        <v>341</v>
      </c>
      <c r="AM200" s="30" t="s">
        <v>341</v>
      </c>
      <c r="AN200" s="30" t="s">
        <v>427</v>
      </c>
      <c r="AO200" s="30" t="s">
        <v>428</v>
      </c>
      <c r="AP200" s="30" t="s">
        <v>752</v>
      </c>
      <c r="AQ200" s="30" t="s">
        <v>344</v>
      </c>
      <c r="AR200" s="30" t="s">
        <v>345</v>
      </c>
      <c r="AS200" s="19" t="str">
        <f t="shared" si="3"/>
        <v>1</v>
      </c>
    </row>
    <row r="201" spans="1:45">
      <c r="A201" s="30" t="s">
        <v>330</v>
      </c>
      <c r="B201" s="30" t="s">
        <v>817</v>
      </c>
      <c r="C201" s="30" t="s">
        <v>744</v>
      </c>
      <c r="D201" s="30" t="s">
        <v>433</v>
      </c>
      <c r="E201" s="30" t="s">
        <v>334</v>
      </c>
      <c r="F201" s="30" t="s">
        <v>421</v>
      </c>
      <c r="G201" s="30" t="s">
        <v>745</v>
      </c>
      <c r="H201" s="30" t="s">
        <v>434</v>
      </c>
      <c r="I201" s="30" t="s">
        <v>435</v>
      </c>
      <c r="J201" s="31">
        <v>9000000</v>
      </c>
      <c r="K201" s="31">
        <v>9000000</v>
      </c>
      <c r="L201" s="31">
        <v>4500000</v>
      </c>
      <c r="M201" s="31">
        <v>0</v>
      </c>
      <c r="N201" s="31">
        <v>0</v>
      </c>
      <c r="O201" s="31">
        <v>0</v>
      </c>
      <c r="P201" s="31">
        <v>3263588.08</v>
      </c>
      <c r="Q201" s="31">
        <v>3263588.08</v>
      </c>
      <c r="R201" s="31">
        <v>991180</v>
      </c>
      <c r="S201" s="31">
        <v>3263588.08</v>
      </c>
      <c r="T201" s="31">
        <v>3263588.08</v>
      </c>
      <c r="U201" s="31">
        <v>1236411.92</v>
      </c>
      <c r="V201" s="31">
        <v>5736411.9199999999</v>
      </c>
      <c r="W201" s="31">
        <v>5736411.9199999999</v>
      </c>
      <c r="X201" s="31">
        <v>5736411.9199999999</v>
      </c>
      <c r="Y201" s="31">
        <v>0</v>
      </c>
      <c r="Z201" s="31">
        <v>0</v>
      </c>
      <c r="AA201" s="31">
        <v>0</v>
      </c>
      <c r="AB201" s="32">
        <v>0</v>
      </c>
      <c r="AC201" s="31">
        <v>0</v>
      </c>
      <c r="AD201" s="30" t="s">
        <v>338</v>
      </c>
      <c r="AE201" s="30" t="s">
        <v>424</v>
      </c>
      <c r="AF201" s="30" t="s">
        <v>436</v>
      </c>
      <c r="AG201" s="30" t="s">
        <v>437</v>
      </c>
      <c r="AH201" s="30" t="s">
        <v>341</v>
      </c>
      <c r="AI201" s="30" t="s">
        <v>341</v>
      </c>
      <c r="AJ201" s="30" t="s">
        <v>341</v>
      </c>
      <c r="AK201" s="30" t="s">
        <v>339</v>
      </c>
      <c r="AL201" s="30" t="s">
        <v>341</v>
      </c>
      <c r="AM201" s="30" t="s">
        <v>341</v>
      </c>
      <c r="AN201" s="30" t="s">
        <v>427</v>
      </c>
      <c r="AO201" s="30" t="s">
        <v>438</v>
      </c>
      <c r="AP201" s="30" t="s">
        <v>435</v>
      </c>
      <c r="AQ201" s="30" t="s">
        <v>344</v>
      </c>
      <c r="AR201" s="30" t="s">
        <v>345</v>
      </c>
      <c r="AS201" s="19" t="str">
        <f t="shared" si="3"/>
        <v>1</v>
      </c>
    </row>
    <row r="202" spans="1:45">
      <c r="A202" s="30" t="s">
        <v>330</v>
      </c>
      <c r="B202" s="30" t="s">
        <v>817</v>
      </c>
      <c r="C202" s="30" t="s">
        <v>744</v>
      </c>
      <c r="D202" s="30" t="s">
        <v>439</v>
      </c>
      <c r="E202" s="30" t="s">
        <v>334</v>
      </c>
      <c r="F202" s="30" t="s">
        <v>421</v>
      </c>
      <c r="G202" s="30" t="s">
        <v>745</v>
      </c>
      <c r="H202" s="30" t="s">
        <v>440</v>
      </c>
      <c r="I202" s="30" t="s">
        <v>441</v>
      </c>
      <c r="J202" s="31">
        <v>24000000</v>
      </c>
      <c r="K202" s="31">
        <v>29990000</v>
      </c>
      <c r="L202" s="31">
        <v>17990000</v>
      </c>
      <c r="M202" s="31">
        <v>0</v>
      </c>
      <c r="N202" s="31">
        <v>0</v>
      </c>
      <c r="O202" s="31">
        <v>0</v>
      </c>
      <c r="P202" s="31">
        <v>13808380</v>
      </c>
      <c r="Q202" s="31">
        <v>13808380</v>
      </c>
      <c r="R202" s="31">
        <v>4805565</v>
      </c>
      <c r="S202" s="31">
        <v>13808380</v>
      </c>
      <c r="T202" s="31">
        <v>13808380</v>
      </c>
      <c r="U202" s="31">
        <v>4181620</v>
      </c>
      <c r="V202" s="31">
        <v>16181620</v>
      </c>
      <c r="W202" s="31">
        <v>16181620</v>
      </c>
      <c r="X202" s="31">
        <v>16181620</v>
      </c>
      <c r="Y202" s="31">
        <v>0</v>
      </c>
      <c r="Z202" s="31">
        <v>0</v>
      </c>
      <c r="AA202" s="31">
        <v>0</v>
      </c>
      <c r="AB202" s="32">
        <v>0</v>
      </c>
      <c r="AC202" s="31">
        <v>5990000</v>
      </c>
      <c r="AD202" s="30" t="s">
        <v>338</v>
      </c>
      <c r="AE202" s="30" t="s">
        <v>424</v>
      </c>
      <c r="AF202" s="30" t="s">
        <v>436</v>
      </c>
      <c r="AG202" s="30" t="s">
        <v>442</v>
      </c>
      <c r="AH202" s="30" t="s">
        <v>341</v>
      </c>
      <c r="AI202" s="30" t="s">
        <v>341</v>
      </c>
      <c r="AJ202" s="30" t="s">
        <v>341</v>
      </c>
      <c r="AK202" s="30" t="s">
        <v>339</v>
      </c>
      <c r="AL202" s="30" t="s">
        <v>341</v>
      </c>
      <c r="AM202" s="30" t="s">
        <v>341</v>
      </c>
      <c r="AN202" s="30" t="s">
        <v>427</v>
      </c>
      <c r="AO202" s="30" t="s">
        <v>438</v>
      </c>
      <c r="AP202" s="30" t="s">
        <v>441</v>
      </c>
      <c r="AQ202" s="30" t="s">
        <v>344</v>
      </c>
      <c r="AR202" s="30" t="s">
        <v>345</v>
      </c>
      <c r="AS202" s="19" t="str">
        <f t="shared" si="3"/>
        <v>1</v>
      </c>
    </row>
    <row r="203" spans="1:45">
      <c r="A203" s="30" t="s">
        <v>330</v>
      </c>
      <c r="B203" s="30" t="s">
        <v>817</v>
      </c>
      <c r="C203" s="30" t="s">
        <v>744</v>
      </c>
      <c r="D203" s="30" t="s">
        <v>443</v>
      </c>
      <c r="E203" s="30" t="s">
        <v>334</v>
      </c>
      <c r="F203" s="30" t="s">
        <v>421</v>
      </c>
      <c r="G203" s="30" t="s">
        <v>745</v>
      </c>
      <c r="H203" s="30" t="s">
        <v>444</v>
      </c>
      <c r="I203" s="30" t="s">
        <v>444</v>
      </c>
      <c r="J203" s="31">
        <v>200000</v>
      </c>
      <c r="K203" s="31">
        <v>200000</v>
      </c>
      <c r="L203" s="31">
        <v>200000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200000</v>
      </c>
      <c r="V203" s="31">
        <v>200000</v>
      </c>
      <c r="W203" s="31">
        <v>200000</v>
      </c>
      <c r="X203" s="31">
        <v>200000</v>
      </c>
      <c r="Y203" s="31">
        <v>0</v>
      </c>
      <c r="Z203" s="31">
        <v>0</v>
      </c>
      <c r="AA203" s="31">
        <v>0</v>
      </c>
      <c r="AB203" s="32">
        <v>0</v>
      </c>
      <c r="AC203" s="31">
        <v>0</v>
      </c>
      <c r="AD203" s="30" t="s">
        <v>338</v>
      </c>
      <c r="AE203" s="30" t="s">
        <v>424</v>
      </c>
      <c r="AF203" s="30" t="s">
        <v>436</v>
      </c>
      <c r="AG203" s="30" t="s">
        <v>445</v>
      </c>
      <c r="AH203" s="30" t="s">
        <v>341</v>
      </c>
      <c r="AI203" s="30" t="s">
        <v>341</v>
      </c>
      <c r="AJ203" s="30" t="s">
        <v>341</v>
      </c>
      <c r="AK203" s="30" t="s">
        <v>339</v>
      </c>
      <c r="AL203" s="30" t="s">
        <v>341</v>
      </c>
      <c r="AM203" s="30" t="s">
        <v>341</v>
      </c>
      <c r="AN203" s="30" t="s">
        <v>427</v>
      </c>
      <c r="AO203" s="30" t="s">
        <v>438</v>
      </c>
      <c r="AP203" s="30" t="s">
        <v>444</v>
      </c>
      <c r="AQ203" s="30" t="s">
        <v>344</v>
      </c>
      <c r="AR203" s="30" t="s">
        <v>345</v>
      </c>
      <c r="AS203" s="19" t="str">
        <f t="shared" si="3"/>
        <v>1</v>
      </c>
    </row>
    <row r="204" spans="1:45">
      <c r="A204" s="30" t="s">
        <v>330</v>
      </c>
      <c r="B204" s="30" t="s">
        <v>817</v>
      </c>
      <c r="C204" s="30" t="s">
        <v>744</v>
      </c>
      <c r="D204" s="30" t="s">
        <v>446</v>
      </c>
      <c r="E204" s="30" t="s">
        <v>334</v>
      </c>
      <c r="F204" s="30" t="s">
        <v>421</v>
      </c>
      <c r="G204" s="30" t="s">
        <v>745</v>
      </c>
      <c r="H204" s="30" t="s">
        <v>447</v>
      </c>
      <c r="I204" s="30" t="s">
        <v>448</v>
      </c>
      <c r="J204" s="31">
        <v>29600000</v>
      </c>
      <c r="K204" s="31">
        <v>29600000</v>
      </c>
      <c r="L204" s="31">
        <v>14800000</v>
      </c>
      <c r="M204" s="31">
        <v>0</v>
      </c>
      <c r="N204" s="31">
        <v>0</v>
      </c>
      <c r="O204" s="31">
        <v>0</v>
      </c>
      <c r="P204" s="31">
        <v>14517561.18</v>
      </c>
      <c r="Q204" s="31">
        <v>14517561.18</v>
      </c>
      <c r="R204" s="31">
        <v>2324587.62</v>
      </c>
      <c r="S204" s="31">
        <v>14517561.18</v>
      </c>
      <c r="T204" s="31">
        <v>14517561.18</v>
      </c>
      <c r="U204" s="31">
        <v>282438.82</v>
      </c>
      <c r="V204" s="31">
        <v>15082438.82</v>
      </c>
      <c r="W204" s="31">
        <v>15082438.82</v>
      </c>
      <c r="X204" s="31">
        <v>15082438.82</v>
      </c>
      <c r="Y204" s="31">
        <v>0</v>
      </c>
      <c r="Z204" s="31">
        <v>0</v>
      </c>
      <c r="AA204" s="31">
        <v>0</v>
      </c>
      <c r="AB204" s="32">
        <v>0</v>
      </c>
      <c r="AC204" s="31">
        <v>0</v>
      </c>
      <c r="AD204" s="30" t="s">
        <v>338</v>
      </c>
      <c r="AE204" s="30" t="s">
        <v>424</v>
      </c>
      <c r="AF204" s="30" t="s">
        <v>436</v>
      </c>
      <c r="AG204" s="30" t="s">
        <v>449</v>
      </c>
      <c r="AH204" s="30" t="s">
        <v>341</v>
      </c>
      <c r="AI204" s="30" t="s">
        <v>341</v>
      </c>
      <c r="AJ204" s="30" t="s">
        <v>341</v>
      </c>
      <c r="AK204" s="30" t="s">
        <v>339</v>
      </c>
      <c r="AL204" s="30" t="s">
        <v>341</v>
      </c>
      <c r="AM204" s="30" t="s">
        <v>341</v>
      </c>
      <c r="AN204" s="30" t="s">
        <v>427</v>
      </c>
      <c r="AO204" s="30" t="s">
        <v>438</v>
      </c>
      <c r="AP204" s="30" t="s">
        <v>448</v>
      </c>
      <c r="AQ204" s="30" t="s">
        <v>344</v>
      </c>
      <c r="AR204" s="30" t="s">
        <v>345</v>
      </c>
      <c r="AS204" s="19" t="str">
        <f t="shared" si="3"/>
        <v>1</v>
      </c>
    </row>
    <row r="205" spans="1:45">
      <c r="A205" s="30" t="s">
        <v>330</v>
      </c>
      <c r="B205" s="30" t="s">
        <v>817</v>
      </c>
      <c r="C205" s="30" t="s">
        <v>744</v>
      </c>
      <c r="D205" s="30" t="s">
        <v>450</v>
      </c>
      <c r="E205" s="30" t="s">
        <v>334</v>
      </c>
      <c r="F205" s="30" t="s">
        <v>421</v>
      </c>
      <c r="G205" s="30" t="s">
        <v>745</v>
      </c>
      <c r="H205" s="30" t="s">
        <v>451</v>
      </c>
      <c r="I205" s="30" t="s">
        <v>452</v>
      </c>
      <c r="J205" s="31">
        <v>500000</v>
      </c>
      <c r="K205" s="31">
        <v>500000</v>
      </c>
      <c r="L205" s="31">
        <v>250000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250000</v>
      </c>
      <c r="V205" s="31">
        <v>500000</v>
      </c>
      <c r="W205" s="31">
        <v>500000</v>
      </c>
      <c r="X205" s="31">
        <v>500000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0" t="s">
        <v>338</v>
      </c>
      <c r="AE205" s="30" t="s">
        <v>424</v>
      </c>
      <c r="AF205" s="30" t="s">
        <v>436</v>
      </c>
      <c r="AG205" s="30" t="s">
        <v>453</v>
      </c>
      <c r="AH205" s="30" t="s">
        <v>341</v>
      </c>
      <c r="AI205" s="30" t="s">
        <v>341</v>
      </c>
      <c r="AJ205" s="30" t="s">
        <v>341</v>
      </c>
      <c r="AK205" s="30" t="s">
        <v>339</v>
      </c>
      <c r="AL205" s="30" t="s">
        <v>341</v>
      </c>
      <c r="AM205" s="30" t="s">
        <v>341</v>
      </c>
      <c r="AN205" s="30" t="s">
        <v>427</v>
      </c>
      <c r="AO205" s="30" t="s">
        <v>438</v>
      </c>
      <c r="AP205" s="30" t="s">
        <v>452</v>
      </c>
      <c r="AQ205" s="30" t="s">
        <v>344</v>
      </c>
      <c r="AR205" s="30" t="s">
        <v>345</v>
      </c>
      <c r="AS205" s="19" t="str">
        <f t="shared" si="3"/>
        <v>1</v>
      </c>
    </row>
    <row r="206" spans="1:45">
      <c r="A206" s="30" t="s">
        <v>330</v>
      </c>
      <c r="B206" s="30" t="s">
        <v>817</v>
      </c>
      <c r="C206" s="30" t="s">
        <v>744</v>
      </c>
      <c r="D206" s="30" t="s">
        <v>454</v>
      </c>
      <c r="E206" s="30" t="s">
        <v>334</v>
      </c>
      <c r="F206" s="30" t="s">
        <v>421</v>
      </c>
      <c r="G206" s="30" t="s">
        <v>745</v>
      </c>
      <c r="H206" s="30" t="s">
        <v>455</v>
      </c>
      <c r="I206" s="30" t="s">
        <v>456</v>
      </c>
      <c r="J206" s="31">
        <v>7000000</v>
      </c>
      <c r="K206" s="31">
        <v>6000000</v>
      </c>
      <c r="L206" s="31">
        <v>3500000</v>
      </c>
      <c r="M206" s="31">
        <v>0</v>
      </c>
      <c r="N206" s="31">
        <v>0</v>
      </c>
      <c r="O206" s="31">
        <v>0</v>
      </c>
      <c r="P206" s="31">
        <v>321697.09999999998</v>
      </c>
      <c r="Q206" s="31">
        <v>321697.09999999998</v>
      </c>
      <c r="R206" s="31">
        <v>321697.09999999998</v>
      </c>
      <c r="S206" s="31">
        <v>321697.09999999998</v>
      </c>
      <c r="T206" s="31">
        <v>321697.09999999998</v>
      </c>
      <c r="U206" s="31">
        <v>3178302.9</v>
      </c>
      <c r="V206" s="31">
        <v>5678302.9000000004</v>
      </c>
      <c r="W206" s="31">
        <v>5678302.9000000004</v>
      </c>
      <c r="X206" s="31">
        <v>5678302.9000000004</v>
      </c>
      <c r="Y206" s="31">
        <v>0</v>
      </c>
      <c r="Z206" s="31">
        <v>0</v>
      </c>
      <c r="AA206" s="31">
        <v>0</v>
      </c>
      <c r="AB206" s="31">
        <v>-1000000</v>
      </c>
      <c r="AC206" s="31">
        <v>0</v>
      </c>
      <c r="AD206" s="30" t="s">
        <v>338</v>
      </c>
      <c r="AE206" s="30" t="s">
        <v>424</v>
      </c>
      <c r="AF206" s="30" t="s">
        <v>457</v>
      </c>
      <c r="AG206" s="30" t="s">
        <v>458</v>
      </c>
      <c r="AH206" s="30" t="s">
        <v>341</v>
      </c>
      <c r="AI206" s="30" t="s">
        <v>341</v>
      </c>
      <c r="AJ206" s="30" t="s">
        <v>341</v>
      </c>
      <c r="AK206" s="30" t="s">
        <v>339</v>
      </c>
      <c r="AL206" s="30" t="s">
        <v>341</v>
      </c>
      <c r="AM206" s="30" t="s">
        <v>341</v>
      </c>
      <c r="AN206" s="30" t="s">
        <v>427</v>
      </c>
      <c r="AO206" s="30" t="s">
        <v>459</v>
      </c>
      <c r="AP206" s="30" t="s">
        <v>456</v>
      </c>
      <c r="AQ206" s="30" t="s">
        <v>344</v>
      </c>
      <c r="AR206" s="30" t="s">
        <v>345</v>
      </c>
      <c r="AS206" s="19" t="str">
        <f t="shared" si="3"/>
        <v>1</v>
      </c>
    </row>
    <row r="207" spans="1:45">
      <c r="A207" s="30" t="s">
        <v>330</v>
      </c>
      <c r="B207" s="30" t="s">
        <v>817</v>
      </c>
      <c r="C207" s="30" t="s">
        <v>744</v>
      </c>
      <c r="D207" s="30" t="s">
        <v>464</v>
      </c>
      <c r="E207" s="30" t="s">
        <v>334</v>
      </c>
      <c r="F207" s="30" t="s">
        <v>421</v>
      </c>
      <c r="G207" s="30" t="s">
        <v>745</v>
      </c>
      <c r="H207" s="30" t="s">
        <v>465</v>
      </c>
      <c r="I207" s="30" t="s">
        <v>466</v>
      </c>
      <c r="J207" s="31">
        <v>11985218</v>
      </c>
      <c r="K207" s="31">
        <v>11985218</v>
      </c>
      <c r="L207" s="31">
        <v>5992609</v>
      </c>
      <c r="M207" s="31">
        <v>0</v>
      </c>
      <c r="N207" s="31">
        <v>0</v>
      </c>
      <c r="O207" s="31">
        <v>0</v>
      </c>
      <c r="P207" s="31">
        <v>4114083.39</v>
      </c>
      <c r="Q207" s="31">
        <v>4114083.39</v>
      </c>
      <c r="R207" s="31">
        <v>767082.93</v>
      </c>
      <c r="S207" s="31">
        <v>4114083.39</v>
      </c>
      <c r="T207" s="31">
        <v>4114083.39</v>
      </c>
      <c r="U207" s="31">
        <v>1878525.61</v>
      </c>
      <c r="V207" s="31">
        <v>7871134.6100000003</v>
      </c>
      <c r="W207" s="31">
        <v>7871134.6100000003</v>
      </c>
      <c r="X207" s="31">
        <v>7871134.6100000003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0" t="s">
        <v>338</v>
      </c>
      <c r="AE207" s="30" t="s">
        <v>424</v>
      </c>
      <c r="AF207" s="30" t="s">
        <v>457</v>
      </c>
      <c r="AG207" s="30" t="s">
        <v>467</v>
      </c>
      <c r="AH207" s="30" t="s">
        <v>341</v>
      </c>
      <c r="AI207" s="30" t="s">
        <v>341</v>
      </c>
      <c r="AJ207" s="30" t="s">
        <v>341</v>
      </c>
      <c r="AK207" s="30" t="s">
        <v>339</v>
      </c>
      <c r="AL207" s="30" t="s">
        <v>468</v>
      </c>
      <c r="AM207" s="30" t="s">
        <v>341</v>
      </c>
      <c r="AN207" s="30" t="s">
        <v>427</v>
      </c>
      <c r="AO207" s="30" t="s">
        <v>459</v>
      </c>
      <c r="AP207" s="30" t="s">
        <v>466</v>
      </c>
      <c r="AQ207" s="30" t="s">
        <v>344</v>
      </c>
      <c r="AR207" s="30" t="s">
        <v>345</v>
      </c>
      <c r="AS207" s="19" t="str">
        <f t="shared" si="3"/>
        <v>1</v>
      </c>
    </row>
    <row r="208" spans="1:45">
      <c r="A208" s="30" t="s">
        <v>330</v>
      </c>
      <c r="B208" s="30" t="s">
        <v>817</v>
      </c>
      <c r="C208" s="30" t="s">
        <v>744</v>
      </c>
      <c r="D208" s="30" t="s">
        <v>473</v>
      </c>
      <c r="E208" s="30" t="s">
        <v>334</v>
      </c>
      <c r="F208" s="30" t="s">
        <v>421</v>
      </c>
      <c r="G208" s="30" t="s">
        <v>745</v>
      </c>
      <c r="H208" s="30" t="s">
        <v>474</v>
      </c>
      <c r="I208" s="30" t="s">
        <v>474</v>
      </c>
      <c r="J208" s="31">
        <v>401474164</v>
      </c>
      <c r="K208" s="31">
        <v>401474164</v>
      </c>
      <c r="L208" s="31">
        <v>200737082</v>
      </c>
      <c r="M208" s="31">
        <v>0</v>
      </c>
      <c r="N208" s="31">
        <v>0</v>
      </c>
      <c r="O208" s="31">
        <v>0</v>
      </c>
      <c r="P208" s="31">
        <v>137708509.94</v>
      </c>
      <c r="Q208" s="31">
        <v>137708509.94</v>
      </c>
      <c r="R208" s="31">
        <v>34128543.859999999</v>
      </c>
      <c r="S208" s="31">
        <v>137708509.94</v>
      </c>
      <c r="T208" s="31">
        <v>137708509.94</v>
      </c>
      <c r="U208" s="31">
        <v>63028572.060000002</v>
      </c>
      <c r="V208" s="31">
        <v>263765654.06</v>
      </c>
      <c r="W208" s="31">
        <v>263765654.06</v>
      </c>
      <c r="X208" s="31">
        <v>263765654.06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0" t="s">
        <v>338</v>
      </c>
      <c r="AE208" s="30" t="s">
        <v>424</v>
      </c>
      <c r="AF208" s="30" t="s">
        <v>475</v>
      </c>
      <c r="AG208" s="30" t="s">
        <v>476</v>
      </c>
      <c r="AH208" s="30" t="s">
        <v>341</v>
      </c>
      <c r="AI208" s="30" t="s">
        <v>341</v>
      </c>
      <c r="AJ208" s="30" t="s">
        <v>341</v>
      </c>
      <c r="AK208" s="30" t="s">
        <v>339</v>
      </c>
      <c r="AL208" s="30" t="s">
        <v>341</v>
      </c>
      <c r="AM208" s="30" t="s">
        <v>341</v>
      </c>
      <c r="AN208" s="30" t="s">
        <v>427</v>
      </c>
      <c r="AO208" s="30" t="s">
        <v>477</v>
      </c>
      <c r="AP208" s="30" t="s">
        <v>474</v>
      </c>
      <c r="AQ208" s="30" t="s">
        <v>344</v>
      </c>
      <c r="AR208" s="30" t="s">
        <v>345</v>
      </c>
      <c r="AS208" s="19" t="str">
        <f t="shared" si="3"/>
        <v>1</v>
      </c>
    </row>
    <row r="209" spans="1:45">
      <c r="A209" s="30" t="s">
        <v>330</v>
      </c>
      <c r="B209" s="30" t="s">
        <v>817</v>
      </c>
      <c r="C209" s="30" t="s">
        <v>744</v>
      </c>
      <c r="D209" s="30" t="s">
        <v>478</v>
      </c>
      <c r="E209" s="30" t="s">
        <v>334</v>
      </c>
      <c r="F209" s="30" t="s">
        <v>421</v>
      </c>
      <c r="G209" s="30" t="s">
        <v>745</v>
      </c>
      <c r="H209" s="30" t="s">
        <v>479</v>
      </c>
      <c r="I209" s="30" t="s">
        <v>480</v>
      </c>
      <c r="J209" s="31">
        <v>5300000</v>
      </c>
      <c r="K209" s="31">
        <v>18110000</v>
      </c>
      <c r="L209" s="31">
        <v>15460000</v>
      </c>
      <c r="M209" s="31">
        <v>0</v>
      </c>
      <c r="N209" s="31">
        <v>0</v>
      </c>
      <c r="O209" s="31">
        <v>0</v>
      </c>
      <c r="P209" s="31">
        <v>1566978.91</v>
      </c>
      <c r="Q209" s="31">
        <v>1566978.91</v>
      </c>
      <c r="R209" s="31">
        <v>30541.64</v>
      </c>
      <c r="S209" s="31">
        <v>1566978.91</v>
      </c>
      <c r="T209" s="31">
        <v>1566978.91</v>
      </c>
      <c r="U209" s="31">
        <v>13893021.09</v>
      </c>
      <c r="V209" s="31">
        <v>16543021.09</v>
      </c>
      <c r="W209" s="31">
        <v>16543021.09</v>
      </c>
      <c r="X209" s="31">
        <v>16543021.09</v>
      </c>
      <c r="Y209" s="31">
        <v>0</v>
      </c>
      <c r="Z209" s="31">
        <v>0</v>
      </c>
      <c r="AA209" s="31">
        <v>0</v>
      </c>
      <c r="AB209" s="31">
        <v>0</v>
      </c>
      <c r="AC209" s="31">
        <v>12810000</v>
      </c>
      <c r="AD209" s="30" t="s">
        <v>338</v>
      </c>
      <c r="AE209" s="30" t="s">
        <v>424</v>
      </c>
      <c r="AF209" s="30" t="s">
        <v>475</v>
      </c>
      <c r="AG209" s="30" t="s">
        <v>481</v>
      </c>
      <c r="AH209" s="30" t="s">
        <v>341</v>
      </c>
      <c r="AI209" s="30" t="s">
        <v>341</v>
      </c>
      <c r="AJ209" s="30" t="s">
        <v>341</v>
      </c>
      <c r="AK209" s="30" t="s">
        <v>339</v>
      </c>
      <c r="AL209" s="30" t="s">
        <v>341</v>
      </c>
      <c r="AM209" s="30" t="s">
        <v>341</v>
      </c>
      <c r="AN209" s="30" t="s">
        <v>427</v>
      </c>
      <c r="AO209" s="30" t="s">
        <v>477</v>
      </c>
      <c r="AP209" s="30" t="s">
        <v>480</v>
      </c>
      <c r="AQ209" s="30" t="s">
        <v>344</v>
      </c>
      <c r="AR209" s="30" t="s">
        <v>345</v>
      </c>
      <c r="AS209" s="19" t="str">
        <f t="shared" si="3"/>
        <v>1</v>
      </c>
    </row>
    <row r="210" spans="1:45">
      <c r="A210" s="30" t="s">
        <v>330</v>
      </c>
      <c r="B210" s="30" t="s">
        <v>817</v>
      </c>
      <c r="C210" s="30" t="s">
        <v>744</v>
      </c>
      <c r="D210" s="30" t="s">
        <v>482</v>
      </c>
      <c r="E210" s="30" t="s">
        <v>334</v>
      </c>
      <c r="F210" s="30" t="s">
        <v>421</v>
      </c>
      <c r="G210" s="30" t="s">
        <v>745</v>
      </c>
      <c r="H210" s="30" t="s">
        <v>483</v>
      </c>
      <c r="I210" s="30" t="s">
        <v>484</v>
      </c>
      <c r="J210" s="31">
        <v>765000</v>
      </c>
      <c r="K210" s="31">
        <v>765000</v>
      </c>
      <c r="L210" s="31">
        <v>382500</v>
      </c>
      <c r="M210" s="31">
        <v>0</v>
      </c>
      <c r="N210" s="31">
        <v>0</v>
      </c>
      <c r="O210" s="31">
        <v>0</v>
      </c>
      <c r="P210" s="31">
        <v>40580</v>
      </c>
      <c r="Q210" s="31">
        <v>40580</v>
      </c>
      <c r="R210" s="31">
        <v>8130</v>
      </c>
      <c r="S210" s="31">
        <v>40580</v>
      </c>
      <c r="T210" s="31">
        <v>40580</v>
      </c>
      <c r="U210" s="31">
        <v>341920</v>
      </c>
      <c r="V210" s="31">
        <v>724420</v>
      </c>
      <c r="W210" s="31">
        <v>724420</v>
      </c>
      <c r="X210" s="31">
        <v>724420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0" t="s">
        <v>338</v>
      </c>
      <c r="AE210" s="30" t="s">
        <v>424</v>
      </c>
      <c r="AF210" s="30" t="s">
        <v>485</v>
      </c>
      <c r="AG210" s="30" t="s">
        <v>486</v>
      </c>
      <c r="AH210" s="30" t="s">
        <v>341</v>
      </c>
      <c r="AI210" s="30" t="s">
        <v>341</v>
      </c>
      <c r="AJ210" s="30" t="s">
        <v>341</v>
      </c>
      <c r="AK210" s="30" t="s">
        <v>339</v>
      </c>
      <c r="AL210" s="30" t="s">
        <v>341</v>
      </c>
      <c r="AM210" s="30" t="s">
        <v>341</v>
      </c>
      <c r="AN210" s="30" t="s">
        <v>427</v>
      </c>
      <c r="AO210" s="30" t="s">
        <v>487</v>
      </c>
      <c r="AP210" s="30" t="s">
        <v>484</v>
      </c>
      <c r="AQ210" s="30" t="s">
        <v>344</v>
      </c>
      <c r="AR210" s="30" t="s">
        <v>345</v>
      </c>
      <c r="AS210" s="19" t="str">
        <f t="shared" si="3"/>
        <v>1</v>
      </c>
    </row>
    <row r="211" spans="1:45">
      <c r="A211" s="30" t="s">
        <v>330</v>
      </c>
      <c r="B211" s="30" t="s">
        <v>817</v>
      </c>
      <c r="C211" s="30" t="s">
        <v>744</v>
      </c>
      <c r="D211" s="30" t="s">
        <v>488</v>
      </c>
      <c r="E211" s="30" t="s">
        <v>334</v>
      </c>
      <c r="F211" s="30" t="s">
        <v>421</v>
      </c>
      <c r="G211" s="30" t="s">
        <v>745</v>
      </c>
      <c r="H211" s="30" t="s">
        <v>489</v>
      </c>
      <c r="I211" s="30" t="s">
        <v>490</v>
      </c>
      <c r="J211" s="31">
        <v>5950000</v>
      </c>
      <c r="K211" s="31">
        <v>5950000</v>
      </c>
      <c r="L211" s="31">
        <v>2975000</v>
      </c>
      <c r="M211" s="31">
        <v>0</v>
      </c>
      <c r="N211" s="31">
        <v>0</v>
      </c>
      <c r="O211" s="31">
        <v>0</v>
      </c>
      <c r="P211" s="31">
        <v>1714300</v>
      </c>
      <c r="Q211" s="31">
        <v>1714300</v>
      </c>
      <c r="R211" s="31">
        <v>166600</v>
      </c>
      <c r="S211" s="31">
        <v>1714300</v>
      </c>
      <c r="T211" s="31">
        <v>1714300</v>
      </c>
      <c r="U211" s="31">
        <v>1260700</v>
      </c>
      <c r="V211" s="31">
        <v>4235700</v>
      </c>
      <c r="W211" s="31">
        <v>4235700</v>
      </c>
      <c r="X211" s="31">
        <v>4235700</v>
      </c>
      <c r="Y211" s="31">
        <v>0</v>
      </c>
      <c r="Z211" s="31">
        <v>0</v>
      </c>
      <c r="AA211" s="31">
        <v>0</v>
      </c>
      <c r="AB211" s="32">
        <v>0</v>
      </c>
      <c r="AC211" s="31">
        <v>0</v>
      </c>
      <c r="AD211" s="30" t="s">
        <v>338</v>
      </c>
      <c r="AE211" s="30" t="s">
        <v>424</v>
      </c>
      <c r="AF211" s="30" t="s">
        <v>485</v>
      </c>
      <c r="AG211" s="30" t="s">
        <v>491</v>
      </c>
      <c r="AH211" s="30" t="s">
        <v>341</v>
      </c>
      <c r="AI211" s="30" t="s">
        <v>341</v>
      </c>
      <c r="AJ211" s="30" t="s">
        <v>341</v>
      </c>
      <c r="AK211" s="30" t="s">
        <v>339</v>
      </c>
      <c r="AL211" s="30" t="s">
        <v>341</v>
      </c>
      <c r="AM211" s="30" t="s">
        <v>341</v>
      </c>
      <c r="AN211" s="30" t="s">
        <v>427</v>
      </c>
      <c r="AO211" s="30" t="s">
        <v>487</v>
      </c>
      <c r="AP211" s="30" t="s">
        <v>490</v>
      </c>
      <c r="AQ211" s="30" t="s">
        <v>344</v>
      </c>
      <c r="AR211" s="30" t="s">
        <v>345</v>
      </c>
      <c r="AS211" s="19" t="str">
        <f t="shared" si="3"/>
        <v>1</v>
      </c>
    </row>
    <row r="212" spans="1:45">
      <c r="A212" s="30" t="s">
        <v>330</v>
      </c>
      <c r="B212" s="30" t="s">
        <v>817</v>
      </c>
      <c r="C212" s="30" t="s">
        <v>744</v>
      </c>
      <c r="D212" s="30" t="s">
        <v>492</v>
      </c>
      <c r="E212" s="30" t="s">
        <v>334</v>
      </c>
      <c r="F212" s="30" t="s">
        <v>421</v>
      </c>
      <c r="G212" s="30" t="s">
        <v>745</v>
      </c>
      <c r="H212" s="30" t="s">
        <v>493</v>
      </c>
      <c r="I212" s="30" t="s">
        <v>494</v>
      </c>
      <c r="J212" s="31">
        <v>4540349</v>
      </c>
      <c r="K212" s="31">
        <v>6818349</v>
      </c>
      <c r="L212" s="31">
        <v>4548174.5</v>
      </c>
      <c r="M212" s="31">
        <v>0</v>
      </c>
      <c r="N212" s="31">
        <v>0</v>
      </c>
      <c r="O212" s="31">
        <v>0</v>
      </c>
      <c r="P212" s="31">
        <v>534398</v>
      </c>
      <c r="Q212" s="31">
        <v>534398</v>
      </c>
      <c r="R212" s="31">
        <v>3000</v>
      </c>
      <c r="S212" s="31">
        <v>534398</v>
      </c>
      <c r="T212" s="31">
        <v>534398</v>
      </c>
      <c r="U212" s="31">
        <v>4013776.5</v>
      </c>
      <c r="V212" s="31">
        <v>6283951</v>
      </c>
      <c r="W212" s="31">
        <v>6283951</v>
      </c>
      <c r="X212" s="31">
        <v>6283951</v>
      </c>
      <c r="Y212" s="31">
        <v>0</v>
      </c>
      <c r="Z212" s="31">
        <v>0</v>
      </c>
      <c r="AA212" s="31">
        <v>0</v>
      </c>
      <c r="AB212" s="31">
        <v>0</v>
      </c>
      <c r="AC212" s="31">
        <v>2278000</v>
      </c>
      <c r="AD212" s="30" t="s">
        <v>338</v>
      </c>
      <c r="AE212" s="30" t="s">
        <v>424</v>
      </c>
      <c r="AF212" s="30" t="s">
        <v>485</v>
      </c>
      <c r="AG212" s="30" t="s">
        <v>495</v>
      </c>
      <c r="AH212" s="30" t="s">
        <v>341</v>
      </c>
      <c r="AI212" s="30" t="s">
        <v>341</v>
      </c>
      <c r="AJ212" s="30" t="s">
        <v>341</v>
      </c>
      <c r="AK212" s="30" t="s">
        <v>339</v>
      </c>
      <c r="AL212" s="30" t="s">
        <v>341</v>
      </c>
      <c r="AM212" s="30" t="s">
        <v>341</v>
      </c>
      <c r="AN212" s="30" t="s">
        <v>427</v>
      </c>
      <c r="AO212" s="30" t="s">
        <v>487</v>
      </c>
      <c r="AP212" s="30" t="s">
        <v>494</v>
      </c>
      <c r="AQ212" s="30" t="s">
        <v>344</v>
      </c>
      <c r="AR212" s="30" t="s">
        <v>345</v>
      </c>
      <c r="AS212" s="19" t="str">
        <f t="shared" si="3"/>
        <v>1</v>
      </c>
    </row>
    <row r="213" spans="1:45">
      <c r="A213" s="30" t="s">
        <v>330</v>
      </c>
      <c r="B213" s="30" t="s">
        <v>817</v>
      </c>
      <c r="C213" s="30" t="s">
        <v>744</v>
      </c>
      <c r="D213" s="30" t="s">
        <v>496</v>
      </c>
      <c r="E213" s="30" t="s">
        <v>334</v>
      </c>
      <c r="F213" s="30" t="s">
        <v>421</v>
      </c>
      <c r="G213" s="30" t="s">
        <v>745</v>
      </c>
      <c r="H213" s="30" t="s">
        <v>497</v>
      </c>
      <c r="I213" s="30" t="s">
        <v>498</v>
      </c>
      <c r="J213" s="31">
        <v>6622568</v>
      </c>
      <c r="K213" s="31">
        <v>11044568</v>
      </c>
      <c r="L213" s="31">
        <v>7733284</v>
      </c>
      <c r="M213" s="31">
        <v>0</v>
      </c>
      <c r="N213" s="31">
        <v>0</v>
      </c>
      <c r="O213" s="31">
        <v>0</v>
      </c>
      <c r="P213" s="31">
        <v>550811.54</v>
      </c>
      <c r="Q213" s="31">
        <v>550811.54</v>
      </c>
      <c r="R213" s="31">
        <v>0</v>
      </c>
      <c r="S213" s="31">
        <v>550811.54</v>
      </c>
      <c r="T213" s="31">
        <v>550811.54</v>
      </c>
      <c r="U213" s="31">
        <v>7182472.46</v>
      </c>
      <c r="V213" s="31">
        <v>10493756.460000001</v>
      </c>
      <c r="W213" s="31">
        <v>10493756.460000001</v>
      </c>
      <c r="X213" s="31">
        <v>10493756.460000001</v>
      </c>
      <c r="Y213" s="31">
        <v>0</v>
      </c>
      <c r="Z213" s="31">
        <v>0</v>
      </c>
      <c r="AA213" s="31">
        <v>0</v>
      </c>
      <c r="AB213" s="31">
        <v>0</v>
      </c>
      <c r="AC213" s="31">
        <v>4422000</v>
      </c>
      <c r="AD213" s="30" t="s">
        <v>338</v>
      </c>
      <c r="AE213" s="30" t="s">
        <v>424</v>
      </c>
      <c r="AF213" s="30" t="s">
        <v>485</v>
      </c>
      <c r="AG213" s="30" t="s">
        <v>499</v>
      </c>
      <c r="AH213" s="30" t="s">
        <v>341</v>
      </c>
      <c r="AI213" s="30" t="s">
        <v>341</v>
      </c>
      <c r="AJ213" s="30" t="s">
        <v>341</v>
      </c>
      <c r="AK213" s="30" t="s">
        <v>339</v>
      </c>
      <c r="AL213" s="30" t="s">
        <v>341</v>
      </c>
      <c r="AM213" s="30" t="s">
        <v>341</v>
      </c>
      <c r="AN213" s="30" t="s">
        <v>427</v>
      </c>
      <c r="AO213" s="30" t="s">
        <v>487</v>
      </c>
      <c r="AP213" s="30" t="s">
        <v>498</v>
      </c>
      <c r="AQ213" s="30" t="s">
        <v>344</v>
      </c>
      <c r="AR213" s="30" t="s">
        <v>345</v>
      </c>
      <c r="AS213" s="19" t="str">
        <f t="shared" si="3"/>
        <v>1</v>
      </c>
    </row>
    <row r="214" spans="1:45">
      <c r="A214" s="30" t="s">
        <v>330</v>
      </c>
      <c r="B214" s="30" t="s">
        <v>817</v>
      </c>
      <c r="C214" s="30" t="s">
        <v>744</v>
      </c>
      <c r="D214" s="30" t="s">
        <v>500</v>
      </c>
      <c r="E214" s="30" t="s">
        <v>334</v>
      </c>
      <c r="F214" s="30" t="s">
        <v>421</v>
      </c>
      <c r="G214" s="30" t="s">
        <v>745</v>
      </c>
      <c r="H214" s="30" t="s">
        <v>501</v>
      </c>
      <c r="I214" s="30" t="s">
        <v>501</v>
      </c>
      <c r="J214" s="31">
        <v>182800000</v>
      </c>
      <c r="K214" s="31">
        <v>159300000</v>
      </c>
      <c r="L214" s="31">
        <v>145700000</v>
      </c>
      <c r="M214" s="31">
        <v>0</v>
      </c>
      <c r="N214" s="31">
        <v>0</v>
      </c>
      <c r="O214" s="31">
        <v>0</v>
      </c>
      <c r="P214" s="31">
        <v>86349755.530000001</v>
      </c>
      <c r="Q214" s="31">
        <v>86349755.530000001</v>
      </c>
      <c r="R214" s="31">
        <v>-51313.599999999999</v>
      </c>
      <c r="S214" s="31">
        <v>86349755.530000001</v>
      </c>
      <c r="T214" s="31">
        <v>86349755.530000001</v>
      </c>
      <c r="U214" s="31">
        <v>59350244.469999999</v>
      </c>
      <c r="V214" s="31">
        <v>72950244.469999999</v>
      </c>
      <c r="W214" s="31">
        <v>72950244.469999999</v>
      </c>
      <c r="X214" s="31">
        <v>72950244.469999999</v>
      </c>
      <c r="Y214" s="31">
        <v>0</v>
      </c>
      <c r="Z214" s="31">
        <v>0</v>
      </c>
      <c r="AA214" s="31">
        <v>0</v>
      </c>
      <c r="AB214" s="32">
        <v>-23500000</v>
      </c>
      <c r="AC214" s="31">
        <v>0</v>
      </c>
      <c r="AD214" s="30" t="s">
        <v>338</v>
      </c>
      <c r="AE214" s="30" t="s">
        <v>424</v>
      </c>
      <c r="AF214" s="30" t="s">
        <v>502</v>
      </c>
      <c r="AG214" s="30" t="s">
        <v>503</v>
      </c>
      <c r="AH214" s="30" t="s">
        <v>341</v>
      </c>
      <c r="AI214" s="30" t="s">
        <v>341</v>
      </c>
      <c r="AJ214" s="30" t="s">
        <v>341</v>
      </c>
      <c r="AK214" s="30" t="s">
        <v>339</v>
      </c>
      <c r="AL214" s="30" t="s">
        <v>341</v>
      </c>
      <c r="AM214" s="30" t="s">
        <v>341</v>
      </c>
      <c r="AN214" s="30" t="s">
        <v>427</v>
      </c>
      <c r="AO214" s="30" t="s">
        <v>504</v>
      </c>
      <c r="AP214" s="30" t="s">
        <v>501</v>
      </c>
      <c r="AQ214" s="30" t="s">
        <v>344</v>
      </c>
      <c r="AR214" s="30" t="s">
        <v>345</v>
      </c>
      <c r="AS214" s="19" t="str">
        <f t="shared" si="3"/>
        <v>1</v>
      </c>
    </row>
    <row r="215" spans="1:45">
      <c r="A215" s="30" t="s">
        <v>330</v>
      </c>
      <c r="B215" s="30" t="s">
        <v>817</v>
      </c>
      <c r="C215" s="30" t="s">
        <v>744</v>
      </c>
      <c r="D215" s="30" t="s">
        <v>505</v>
      </c>
      <c r="E215" s="30" t="s">
        <v>334</v>
      </c>
      <c r="F215" s="30" t="s">
        <v>421</v>
      </c>
      <c r="G215" s="30" t="s">
        <v>745</v>
      </c>
      <c r="H215" s="30" t="s">
        <v>506</v>
      </c>
      <c r="I215" s="30" t="s">
        <v>507</v>
      </c>
      <c r="J215" s="31">
        <v>2000000</v>
      </c>
      <c r="K215" s="31">
        <v>4500000</v>
      </c>
      <c r="L215" s="31">
        <v>4500000</v>
      </c>
      <c r="M215" s="31">
        <v>0</v>
      </c>
      <c r="N215" s="31">
        <v>0</v>
      </c>
      <c r="O215" s="31">
        <v>0</v>
      </c>
      <c r="P215" s="31">
        <v>1759081.08</v>
      </c>
      <c r="Q215" s="31">
        <v>1759081.08</v>
      </c>
      <c r="R215" s="31">
        <v>419976.93</v>
      </c>
      <c r="S215" s="31">
        <v>1759081.08</v>
      </c>
      <c r="T215" s="31">
        <v>1759081.08</v>
      </c>
      <c r="U215" s="31">
        <v>2740918.92</v>
      </c>
      <c r="V215" s="31">
        <v>2740918.92</v>
      </c>
      <c r="W215" s="31">
        <v>2740918.92</v>
      </c>
      <c r="X215" s="31">
        <v>2740918.92</v>
      </c>
      <c r="Y215" s="31">
        <v>0</v>
      </c>
      <c r="Z215" s="31">
        <v>0</v>
      </c>
      <c r="AA215" s="31">
        <v>0</v>
      </c>
      <c r="AB215" s="31">
        <v>0</v>
      </c>
      <c r="AC215" s="31">
        <v>2500000</v>
      </c>
      <c r="AD215" s="30" t="s">
        <v>338</v>
      </c>
      <c r="AE215" s="30" t="s">
        <v>424</v>
      </c>
      <c r="AF215" s="30" t="s">
        <v>508</v>
      </c>
      <c r="AG215" s="30" t="s">
        <v>509</v>
      </c>
      <c r="AH215" s="30" t="s">
        <v>341</v>
      </c>
      <c r="AI215" s="30" t="s">
        <v>341</v>
      </c>
      <c r="AJ215" s="30" t="s">
        <v>341</v>
      </c>
      <c r="AK215" s="30" t="s">
        <v>339</v>
      </c>
      <c r="AL215" s="30" t="s">
        <v>341</v>
      </c>
      <c r="AM215" s="30" t="s">
        <v>341</v>
      </c>
      <c r="AN215" s="30" t="s">
        <v>427</v>
      </c>
      <c r="AO215" s="30" t="s">
        <v>510</v>
      </c>
      <c r="AP215" s="30" t="s">
        <v>507</v>
      </c>
      <c r="AQ215" s="30" t="s">
        <v>344</v>
      </c>
      <c r="AR215" s="30" t="s">
        <v>345</v>
      </c>
      <c r="AS215" s="19" t="str">
        <f t="shared" si="3"/>
        <v>1</v>
      </c>
    </row>
    <row r="216" spans="1:45">
      <c r="A216" s="30" t="s">
        <v>330</v>
      </c>
      <c r="B216" s="30" t="s">
        <v>817</v>
      </c>
      <c r="C216" s="30" t="s">
        <v>744</v>
      </c>
      <c r="D216" s="30" t="s">
        <v>511</v>
      </c>
      <c r="E216" s="30" t="s">
        <v>334</v>
      </c>
      <c r="F216" s="30" t="s">
        <v>421</v>
      </c>
      <c r="G216" s="30" t="s">
        <v>745</v>
      </c>
      <c r="H216" s="30" t="s">
        <v>512</v>
      </c>
      <c r="I216" s="30" t="s">
        <v>513</v>
      </c>
      <c r="J216" s="31">
        <v>20000000</v>
      </c>
      <c r="K216" s="31">
        <v>16000000</v>
      </c>
      <c r="L216" s="31">
        <v>10000000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10000000</v>
      </c>
      <c r="V216" s="31">
        <v>16000000</v>
      </c>
      <c r="W216" s="31">
        <v>16000000</v>
      </c>
      <c r="X216" s="31">
        <v>16000000</v>
      </c>
      <c r="Y216" s="31">
        <v>0</v>
      </c>
      <c r="Z216" s="31">
        <v>0</v>
      </c>
      <c r="AA216" s="31">
        <v>0</v>
      </c>
      <c r="AB216" s="31">
        <v>-4000000</v>
      </c>
      <c r="AC216" s="31">
        <v>0</v>
      </c>
      <c r="AD216" s="30" t="s">
        <v>338</v>
      </c>
      <c r="AE216" s="30" t="s">
        <v>424</v>
      </c>
      <c r="AF216" s="30" t="s">
        <v>514</v>
      </c>
      <c r="AG216" s="30" t="s">
        <v>515</v>
      </c>
      <c r="AH216" s="30" t="s">
        <v>341</v>
      </c>
      <c r="AI216" s="30" t="s">
        <v>341</v>
      </c>
      <c r="AJ216" s="30" t="s">
        <v>341</v>
      </c>
      <c r="AK216" s="30" t="s">
        <v>339</v>
      </c>
      <c r="AL216" s="30" t="s">
        <v>341</v>
      </c>
      <c r="AM216" s="30" t="s">
        <v>341</v>
      </c>
      <c r="AN216" s="30" t="s">
        <v>427</v>
      </c>
      <c r="AO216" s="30" t="s">
        <v>516</v>
      </c>
      <c r="AP216" s="30" t="s">
        <v>513</v>
      </c>
      <c r="AQ216" s="30" t="s">
        <v>344</v>
      </c>
      <c r="AR216" s="30" t="s">
        <v>345</v>
      </c>
      <c r="AS216" s="19" t="str">
        <f t="shared" si="3"/>
        <v>1</v>
      </c>
    </row>
    <row r="217" spans="1:45">
      <c r="A217" s="30" t="s">
        <v>330</v>
      </c>
      <c r="B217" s="30" t="s">
        <v>817</v>
      </c>
      <c r="C217" s="30" t="s">
        <v>744</v>
      </c>
      <c r="D217" s="30" t="s">
        <v>522</v>
      </c>
      <c r="E217" s="30" t="s">
        <v>334</v>
      </c>
      <c r="F217" s="30" t="s">
        <v>421</v>
      </c>
      <c r="G217" s="30" t="s">
        <v>745</v>
      </c>
      <c r="H217" s="30" t="s">
        <v>523</v>
      </c>
      <c r="I217" s="30" t="s">
        <v>524</v>
      </c>
      <c r="J217" s="31">
        <v>5000000</v>
      </c>
      <c r="K217" s="31">
        <v>5000000</v>
      </c>
      <c r="L217" s="31">
        <v>2500000</v>
      </c>
      <c r="M217" s="31">
        <v>0</v>
      </c>
      <c r="N217" s="31">
        <v>0</v>
      </c>
      <c r="O217" s="31">
        <v>0</v>
      </c>
      <c r="P217" s="31">
        <v>73560</v>
      </c>
      <c r="Q217" s="31">
        <v>73560</v>
      </c>
      <c r="R217" s="31">
        <v>0</v>
      </c>
      <c r="S217" s="31">
        <v>73560</v>
      </c>
      <c r="T217" s="31">
        <v>73560</v>
      </c>
      <c r="U217" s="31">
        <v>2426440</v>
      </c>
      <c r="V217" s="31">
        <v>4926440</v>
      </c>
      <c r="W217" s="31">
        <v>4926440</v>
      </c>
      <c r="X217" s="31">
        <v>4926440</v>
      </c>
      <c r="Y217" s="31">
        <v>0</v>
      </c>
      <c r="Z217" s="31">
        <v>0</v>
      </c>
      <c r="AA217" s="31">
        <v>0</v>
      </c>
      <c r="AB217" s="32">
        <v>0</v>
      </c>
      <c r="AC217" s="31">
        <v>0</v>
      </c>
      <c r="AD217" s="30" t="s">
        <v>338</v>
      </c>
      <c r="AE217" s="30" t="s">
        <v>424</v>
      </c>
      <c r="AF217" s="30" t="s">
        <v>514</v>
      </c>
      <c r="AG217" s="30" t="s">
        <v>525</v>
      </c>
      <c r="AH217" s="30" t="s">
        <v>341</v>
      </c>
      <c r="AI217" s="30" t="s">
        <v>341</v>
      </c>
      <c r="AJ217" s="30" t="s">
        <v>341</v>
      </c>
      <c r="AK217" s="30" t="s">
        <v>339</v>
      </c>
      <c r="AL217" s="30" t="s">
        <v>341</v>
      </c>
      <c r="AM217" s="30" t="s">
        <v>341</v>
      </c>
      <c r="AN217" s="30" t="s">
        <v>427</v>
      </c>
      <c r="AO217" s="30" t="s">
        <v>516</v>
      </c>
      <c r="AP217" s="30" t="s">
        <v>524</v>
      </c>
      <c r="AQ217" s="30" t="s">
        <v>344</v>
      </c>
      <c r="AR217" s="30" t="s">
        <v>345</v>
      </c>
      <c r="AS217" s="19" t="str">
        <f t="shared" si="3"/>
        <v>1</v>
      </c>
    </row>
    <row r="218" spans="1:45">
      <c r="A218" s="30" t="s">
        <v>330</v>
      </c>
      <c r="B218" s="30" t="s">
        <v>817</v>
      </c>
      <c r="C218" s="30" t="s">
        <v>744</v>
      </c>
      <c r="D218" s="30" t="s">
        <v>526</v>
      </c>
      <c r="E218" s="30" t="s">
        <v>334</v>
      </c>
      <c r="F218" s="30" t="s">
        <v>421</v>
      </c>
      <c r="G218" s="30" t="s">
        <v>745</v>
      </c>
      <c r="H218" s="30" t="s">
        <v>527</v>
      </c>
      <c r="I218" s="30" t="s">
        <v>528</v>
      </c>
      <c r="J218" s="31">
        <v>4500000</v>
      </c>
      <c r="K218" s="31">
        <v>4500000</v>
      </c>
      <c r="L218" s="31">
        <v>2250000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2250000</v>
      </c>
      <c r="V218" s="31">
        <v>4500000</v>
      </c>
      <c r="W218" s="31">
        <v>4500000</v>
      </c>
      <c r="X218" s="31">
        <v>4500000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0" t="s">
        <v>338</v>
      </c>
      <c r="AE218" s="30" t="s">
        <v>424</v>
      </c>
      <c r="AF218" s="30" t="s">
        <v>514</v>
      </c>
      <c r="AG218" s="30" t="s">
        <v>529</v>
      </c>
      <c r="AH218" s="30" t="s">
        <v>341</v>
      </c>
      <c r="AI218" s="30" t="s">
        <v>341</v>
      </c>
      <c r="AJ218" s="30" t="s">
        <v>341</v>
      </c>
      <c r="AK218" s="30" t="s">
        <v>339</v>
      </c>
      <c r="AL218" s="30" t="s">
        <v>530</v>
      </c>
      <c r="AM218" s="30" t="s">
        <v>341</v>
      </c>
      <c r="AN218" s="30" t="s">
        <v>427</v>
      </c>
      <c r="AO218" s="30" t="s">
        <v>516</v>
      </c>
      <c r="AP218" s="30" t="s">
        <v>528</v>
      </c>
      <c r="AQ218" s="30" t="s">
        <v>344</v>
      </c>
      <c r="AR218" s="30" t="s">
        <v>345</v>
      </c>
      <c r="AS218" s="19" t="str">
        <f t="shared" si="3"/>
        <v>1</v>
      </c>
    </row>
    <row r="219" spans="1:45">
      <c r="A219" s="30" t="s">
        <v>330</v>
      </c>
      <c r="B219" s="30" t="s">
        <v>817</v>
      </c>
      <c r="C219" s="30" t="s">
        <v>744</v>
      </c>
      <c r="D219" s="30" t="s">
        <v>766</v>
      </c>
      <c r="E219" s="30" t="s">
        <v>334</v>
      </c>
      <c r="F219" s="30" t="s">
        <v>644</v>
      </c>
      <c r="G219" s="30" t="s">
        <v>745</v>
      </c>
      <c r="H219" s="30" t="s">
        <v>767</v>
      </c>
      <c r="I219" s="30" t="s">
        <v>767</v>
      </c>
      <c r="J219" s="31">
        <v>14000000</v>
      </c>
      <c r="K219" s="31">
        <v>10500000</v>
      </c>
      <c r="L219" s="31">
        <v>7000000</v>
      </c>
      <c r="M219" s="31">
        <v>0</v>
      </c>
      <c r="N219" s="31">
        <v>0</v>
      </c>
      <c r="O219" s="31">
        <v>0</v>
      </c>
      <c r="P219" s="31">
        <v>96380</v>
      </c>
      <c r="Q219" s="31">
        <v>96380</v>
      </c>
      <c r="R219" s="31">
        <v>0</v>
      </c>
      <c r="S219" s="31">
        <v>96380</v>
      </c>
      <c r="T219" s="31">
        <v>96380</v>
      </c>
      <c r="U219" s="31">
        <v>6903620</v>
      </c>
      <c r="V219" s="31">
        <v>10403620</v>
      </c>
      <c r="W219" s="31">
        <v>10403620</v>
      </c>
      <c r="X219" s="31">
        <v>10403620</v>
      </c>
      <c r="Y219" s="31">
        <v>0</v>
      </c>
      <c r="Z219" s="31">
        <v>0</v>
      </c>
      <c r="AA219" s="31">
        <v>0</v>
      </c>
      <c r="AB219" s="32">
        <v>-3500000</v>
      </c>
      <c r="AC219" s="31">
        <v>0</v>
      </c>
      <c r="AD219" s="30" t="s">
        <v>338</v>
      </c>
      <c r="AE219" s="30" t="s">
        <v>424</v>
      </c>
      <c r="AF219" s="30" t="s">
        <v>768</v>
      </c>
      <c r="AG219" s="30" t="s">
        <v>769</v>
      </c>
      <c r="AH219" s="30" t="s">
        <v>341</v>
      </c>
      <c r="AI219" s="30" t="s">
        <v>341</v>
      </c>
      <c r="AJ219" s="30" t="s">
        <v>341</v>
      </c>
      <c r="AK219" s="30" t="s">
        <v>339</v>
      </c>
      <c r="AL219" s="30" t="s">
        <v>341</v>
      </c>
      <c r="AM219" s="30" t="s">
        <v>341</v>
      </c>
      <c r="AN219" s="30" t="s">
        <v>427</v>
      </c>
      <c r="AO219" s="30" t="s">
        <v>770</v>
      </c>
      <c r="AP219" s="30" t="s">
        <v>767</v>
      </c>
      <c r="AQ219" s="30" t="s">
        <v>344</v>
      </c>
      <c r="AR219" s="30" t="s">
        <v>345</v>
      </c>
      <c r="AS219" s="19" t="str">
        <f t="shared" si="3"/>
        <v>1</v>
      </c>
    </row>
    <row r="220" spans="1:45">
      <c r="A220" s="30" t="s">
        <v>330</v>
      </c>
      <c r="B220" s="30" t="s">
        <v>817</v>
      </c>
      <c r="C220" s="30" t="s">
        <v>744</v>
      </c>
      <c r="D220" s="30" t="s">
        <v>738</v>
      </c>
      <c r="E220" s="30" t="s">
        <v>334</v>
      </c>
      <c r="F220" s="30" t="s">
        <v>421</v>
      </c>
      <c r="G220" s="30" t="s">
        <v>745</v>
      </c>
      <c r="H220" s="30" t="s">
        <v>739</v>
      </c>
      <c r="I220" s="30" t="s">
        <v>740</v>
      </c>
      <c r="J220" s="31">
        <v>335122</v>
      </c>
      <c r="K220" s="31">
        <v>335122</v>
      </c>
      <c r="L220" s="31">
        <v>167561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167561</v>
      </c>
      <c r="V220" s="31">
        <v>335122</v>
      </c>
      <c r="W220" s="31">
        <v>335122</v>
      </c>
      <c r="X220" s="31">
        <v>335122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0" t="s">
        <v>338</v>
      </c>
      <c r="AE220" s="30" t="s">
        <v>424</v>
      </c>
      <c r="AF220" s="30" t="s">
        <v>537</v>
      </c>
      <c r="AG220" s="30" t="s">
        <v>741</v>
      </c>
      <c r="AH220" s="30" t="s">
        <v>341</v>
      </c>
      <c r="AI220" s="30" t="s">
        <v>341</v>
      </c>
      <c r="AJ220" s="30" t="s">
        <v>341</v>
      </c>
      <c r="AK220" s="30" t="s">
        <v>339</v>
      </c>
      <c r="AL220" s="30" t="s">
        <v>341</v>
      </c>
      <c r="AM220" s="30" t="s">
        <v>341</v>
      </c>
      <c r="AN220" s="30" t="s">
        <v>427</v>
      </c>
      <c r="AO220" s="30" t="s">
        <v>539</v>
      </c>
      <c r="AP220" s="30" t="s">
        <v>740</v>
      </c>
      <c r="AQ220" s="30" t="s">
        <v>344</v>
      </c>
      <c r="AR220" s="30" t="s">
        <v>345</v>
      </c>
      <c r="AS220" s="19" t="str">
        <f t="shared" si="3"/>
        <v>1</v>
      </c>
    </row>
    <row r="221" spans="1:45">
      <c r="A221" s="30" t="s">
        <v>330</v>
      </c>
      <c r="B221" s="30" t="s">
        <v>817</v>
      </c>
      <c r="C221" s="30" t="s">
        <v>744</v>
      </c>
      <c r="D221" s="30" t="s">
        <v>535</v>
      </c>
      <c r="E221" s="30" t="s">
        <v>334</v>
      </c>
      <c r="F221" s="30" t="s">
        <v>421</v>
      </c>
      <c r="G221" s="30" t="s">
        <v>745</v>
      </c>
      <c r="H221" s="30" t="s">
        <v>536</v>
      </c>
      <c r="I221" s="30" t="s">
        <v>536</v>
      </c>
      <c r="J221" s="31">
        <v>0</v>
      </c>
      <c r="K221" s="31">
        <v>4000000</v>
      </c>
      <c r="L221" s="31">
        <v>4000000</v>
      </c>
      <c r="M221" s="31">
        <v>0</v>
      </c>
      <c r="N221" s="31">
        <v>0</v>
      </c>
      <c r="O221" s="31">
        <v>0</v>
      </c>
      <c r="P221" s="31">
        <v>400000</v>
      </c>
      <c r="Q221" s="31">
        <v>400000</v>
      </c>
      <c r="R221" s="31">
        <v>0</v>
      </c>
      <c r="S221" s="31">
        <v>400000</v>
      </c>
      <c r="T221" s="31">
        <v>400000</v>
      </c>
      <c r="U221" s="31">
        <v>3600000</v>
      </c>
      <c r="V221" s="31">
        <v>3600000</v>
      </c>
      <c r="W221" s="31">
        <v>3600000</v>
      </c>
      <c r="X221" s="31">
        <v>3600000</v>
      </c>
      <c r="Y221" s="31">
        <v>0</v>
      </c>
      <c r="Z221" s="31">
        <v>0</v>
      </c>
      <c r="AA221" s="31">
        <v>0</v>
      </c>
      <c r="AB221" s="31">
        <v>0</v>
      </c>
      <c r="AC221" s="31">
        <v>4000000</v>
      </c>
      <c r="AD221" s="30" t="s">
        <v>338</v>
      </c>
      <c r="AE221" s="30" t="s">
        <v>424</v>
      </c>
      <c r="AF221" s="30" t="s">
        <v>537</v>
      </c>
      <c r="AG221" s="30" t="s">
        <v>538</v>
      </c>
      <c r="AH221" s="30" t="s">
        <v>341</v>
      </c>
      <c r="AI221" s="30" t="s">
        <v>341</v>
      </c>
      <c r="AJ221" s="30" t="s">
        <v>341</v>
      </c>
      <c r="AK221" s="30" t="s">
        <v>339</v>
      </c>
      <c r="AL221" s="30" t="s">
        <v>341</v>
      </c>
      <c r="AM221" s="30" t="s">
        <v>341</v>
      </c>
      <c r="AN221" s="30" t="s">
        <v>427</v>
      </c>
      <c r="AO221" s="30" t="s">
        <v>539</v>
      </c>
      <c r="AP221" s="30" t="s">
        <v>536</v>
      </c>
      <c r="AQ221" s="30" t="s">
        <v>344</v>
      </c>
      <c r="AR221" s="30" t="s">
        <v>345</v>
      </c>
      <c r="AS221" s="19" t="str">
        <f t="shared" si="3"/>
        <v>1</v>
      </c>
    </row>
    <row r="222" spans="1:45">
      <c r="A222" s="30" t="s">
        <v>330</v>
      </c>
      <c r="B222" s="30" t="s">
        <v>817</v>
      </c>
      <c r="C222" s="30" t="s">
        <v>744</v>
      </c>
      <c r="D222" s="30" t="s">
        <v>540</v>
      </c>
      <c r="E222" s="30" t="s">
        <v>334</v>
      </c>
      <c r="F222" s="30" t="s">
        <v>421</v>
      </c>
      <c r="G222" s="30" t="s">
        <v>745</v>
      </c>
      <c r="H222" s="30" t="s">
        <v>541</v>
      </c>
      <c r="I222" s="30" t="s">
        <v>542</v>
      </c>
      <c r="J222" s="31">
        <v>4000000</v>
      </c>
      <c r="K222" s="31">
        <v>4000000</v>
      </c>
      <c r="L222" s="31">
        <v>2000000</v>
      </c>
      <c r="M222" s="31">
        <v>0</v>
      </c>
      <c r="N222" s="31">
        <v>0</v>
      </c>
      <c r="O222" s="31">
        <v>0</v>
      </c>
      <c r="P222" s="31">
        <v>1779115.03</v>
      </c>
      <c r="Q222" s="31">
        <v>1779115.03</v>
      </c>
      <c r="R222" s="31">
        <v>342929</v>
      </c>
      <c r="S222" s="31">
        <v>1779115.03</v>
      </c>
      <c r="T222" s="31">
        <v>1779115.03</v>
      </c>
      <c r="U222" s="31">
        <v>220884.97</v>
      </c>
      <c r="V222" s="31">
        <v>2220884.9700000002</v>
      </c>
      <c r="W222" s="31">
        <v>2220884.9700000002</v>
      </c>
      <c r="X222" s="31">
        <v>2220884.9700000002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0" t="s">
        <v>338</v>
      </c>
      <c r="AE222" s="30" t="s">
        <v>543</v>
      </c>
      <c r="AF222" s="30" t="s">
        <v>544</v>
      </c>
      <c r="AG222" s="30" t="s">
        <v>545</v>
      </c>
      <c r="AH222" s="30" t="s">
        <v>341</v>
      </c>
      <c r="AI222" s="30" t="s">
        <v>341</v>
      </c>
      <c r="AJ222" s="30" t="s">
        <v>341</v>
      </c>
      <c r="AK222" s="30" t="s">
        <v>339</v>
      </c>
      <c r="AL222" s="30" t="s">
        <v>341</v>
      </c>
      <c r="AM222" s="30" t="s">
        <v>341</v>
      </c>
      <c r="AN222" s="30" t="s">
        <v>546</v>
      </c>
      <c r="AO222" s="30" t="s">
        <v>547</v>
      </c>
      <c r="AP222" s="30" t="s">
        <v>542</v>
      </c>
      <c r="AQ222" s="30" t="s">
        <v>344</v>
      </c>
      <c r="AR222" s="30" t="s">
        <v>345</v>
      </c>
      <c r="AS222" s="19" t="str">
        <f t="shared" si="3"/>
        <v>2</v>
      </c>
    </row>
    <row r="223" spans="1:45">
      <c r="A223" s="30" t="s">
        <v>330</v>
      </c>
      <c r="B223" s="30" t="s">
        <v>817</v>
      </c>
      <c r="C223" s="30" t="s">
        <v>744</v>
      </c>
      <c r="D223" s="30" t="s">
        <v>548</v>
      </c>
      <c r="E223" s="30" t="s">
        <v>334</v>
      </c>
      <c r="F223" s="30" t="s">
        <v>421</v>
      </c>
      <c r="G223" s="30" t="s">
        <v>745</v>
      </c>
      <c r="H223" s="30" t="s">
        <v>549</v>
      </c>
      <c r="I223" s="30" t="s">
        <v>550</v>
      </c>
      <c r="J223" s="31">
        <v>2000000</v>
      </c>
      <c r="K223" s="31">
        <v>2000000</v>
      </c>
      <c r="L223" s="31">
        <v>515000</v>
      </c>
      <c r="M223" s="31">
        <v>0</v>
      </c>
      <c r="N223" s="31">
        <v>0</v>
      </c>
      <c r="O223" s="31">
        <v>0</v>
      </c>
      <c r="P223" s="31">
        <v>229697.7</v>
      </c>
      <c r="Q223" s="31">
        <v>229697.7</v>
      </c>
      <c r="R223" s="31">
        <v>229697.7</v>
      </c>
      <c r="S223" s="31">
        <v>229697.7</v>
      </c>
      <c r="T223" s="31">
        <v>229697.7</v>
      </c>
      <c r="U223" s="31">
        <v>285302.3</v>
      </c>
      <c r="V223" s="31">
        <v>1770302.3</v>
      </c>
      <c r="W223" s="31">
        <v>1770302.3</v>
      </c>
      <c r="X223" s="31">
        <v>1770302.3</v>
      </c>
      <c r="Y223" s="31">
        <v>0</v>
      </c>
      <c r="Z223" s="31">
        <v>0</v>
      </c>
      <c r="AA223" s="31">
        <v>0</v>
      </c>
      <c r="AB223" s="32">
        <v>0</v>
      </c>
      <c r="AC223" s="31">
        <v>0</v>
      </c>
      <c r="AD223" s="30" t="s">
        <v>338</v>
      </c>
      <c r="AE223" s="30" t="s">
        <v>543</v>
      </c>
      <c r="AF223" s="30" t="s">
        <v>544</v>
      </c>
      <c r="AG223" s="30" t="s">
        <v>551</v>
      </c>
      <c r="AH223" s="30" t="s">
        <v>341</v>
      </c>
      <c r="AI223" s="30" t="s">
        <v>341</v>
      </c>
      <c r="AJ223" s="30" t="s">
        <v>341</v>
      </c>
      <c r="AK223" s="30" t="s">
        <v>339</v>
      </c>
      <c r="AL223" s="30" t="s">
        <v>341</v>
      </c>
      <c r="AM223" s="30" t="s">
        <v>341</v>
      </c>
      <c r="AN223" s="30" t="s">
        <v>546</v>
      </c>
      <c r="AO223" s="30" t="s">
        <v>547</v>
      </c>
      <c r="AP223" s="30" t="s">
        <v>550</v>
      </c>
      <c r="AQ223" s="30" t="s">
        <v>344</v>
      </c>
      <c r="AR223" s="30" t="s">
        <v>345</v>
      </c>
      <c r="AS223" s="19" t="str">
        <f t="shared" si="3"/>
        <v>2</v>
      </c>
    </row>
    <row r="224" spans="1:45">
      <c r="A224" s="30" t="s">
        <v>330</v>
      </c>
      <c r="B224" s="30" t="s">
        <v>817</v>
      </c>
      <c r="C224" s="30" t="s">
        <v>744</v>
      </c>
      <c r="D224" s="30" t="s">
        <v>556</v>
      </c>
      <c r="E224" s="30" t="s">
        <v>334</v>
      </c>
      <c r="F224" s="30" t="s">
        <v>421</v>
      </c>
      <c r="G224" s="30" t="s">
        <v>745</v>
      </c>
      <c r="H224" s="30" t="s">
        <v>557</v>
      </c>
      <c r="I224" s="30" t="s">
        <v>557</v>
      </c>
      <c r="J224" s="31">
        <v>900000</v>
      </c>
      <c r="K224" s="31">
        <v>900000</v>
      </c>
      <c r="L224" s="31">
        <v>450000</v>
      </c>
      <c r="M224" s="31">
        <v>0</v>
      </c>
      <c r="N224" s="31">
        <v>0</v>
      </c>
      <c r="O224" s="31">
        <v>0</v>
      </c>
      <c r="P224" s="31">
        <v>344166.03</v>
      </c>
      <c r="Q224" s="31">
        <v>344166.03</v>
      </c>
      <c r="R224" s="31">
        <v>344166.03</v>
      </c>
      <c r="S224" s="31">
        <v>344166.03</v>
      </c>
      <c r="T224" s="31">
        <v>344166.03</v>
      </c>
      <c r="U224" s="31">
        <v>105833.97</v>
      </c>
      <c r="V224" s="31">
        <v>555833.97</v>
      </c>
      <c r="W224" s="31">
        <v>555833.97</v>
      </c>
      <c r="X224" s="31">
        <v>555833.97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0" t="s">
        <v>338</v>
      </c>
      <c r="AE224" s="30" t="s">
        <v>543</v>
      </c>
      <c r="AF224" s="30" t="s">
        <v>338</v>
      </c>
      <c r="AG224" s="30" t="s">
        <v>558</v>
      </c>
      <c r="AH224" s="30" t="s">
        <v>341</v>
      </c>
      <c r="AI224" s="30" t="s">
        <v>341</v>
      </c>
      <c r="AJ224" s="30" t="s">
        <v>341</v>
      </c>
      <c r="AK224" s="30" t="s">
        <v>339</v>
      </c>
      <c r="AL224" s="30" t="s">
        <v>341</v>
      </c>
      <c r="AM224" s="30" t="s">
        <v>341</v>
      </c>
      <c r="AN224" s="30" t="s">
        <v>546</v>
      </c>
      <c r="AO224" s="30" t="s">
        <v>559</v>
      </c>
      <c r="AP224" s="30" t="s">
        <v>557</v>
      </c>
      <c r="AQ224" s="30" t="s">
        <v>344</v>
      </c>
      <c r="AR224" s="30" t="s">
        <v>345</v>
      </c>
      <c r="AS224" s="19" t="str">
        <f t="shared" si="3"/>
        <v>2</v>
      </c>
    </row>
    <row r="225" spans="1:45">
      <c r="A225" s="30" t="s">
        <v>330</v>
      </c>
      <c r="B225" s="30" t="s">
        <v>817</v>
      </c>
      <c r="C225" s="30" t="s">
        <v>744</v>
      </c>
      <c r="D225" s="30" t="s">
        <v>614</v>
      </c>
      <c r="E225" s="30" t="s">
        <v>334</v>
      </c>
      <c r="F225" s="30" t="s">
        <v>421</v>
      </c>
      <c r="G225" s="30" t="s">
        <v>745</v>
      </c>
      <c r="H225" s="30" t="s">
        <v>615</v>
      </c>
      <c r="I225" s="30" t="s">
        <v>616</v>
      </c>
      <c r="J225" s="31">
        <v>500000</v>
      </c>
      <c r="K225" s="31">
        <v>500000</v>
      </c>
      <c r="L225" s="31">
        <v>9000</v>
      </c>
      <c r="M225" s="31">
        <v>0</v>
      </c>
      <c r="N225" s="31">
        <v>0</v>
      </c>
      <c r="O225" s="31">
        <v>0</v>
      </c>
      <c r="P225" s="31">
        <v>9000</v>
      </c>
      <c r="Q225" s="31">
        <v>9000</v>
      </c>
      <c r="R225" s="31">
        <v>0</v>
      </c>
      <c r="S225" s="31">
        <v>9000</v>
      </c>
      <c r="T225" s="31">
        <v>9000</v>
      </c>
      <c r="U225" s="31">
        <v>0</v>
      </c>
      <c r="V225" s="31">
        <v>491000</v>
      </c>
      <c r="W225" s="31">
        <v>491000</v>
      </c>
      <c r="X225" s="31">
        <v>491000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0" t="s">
        <v>338</v>
      </c>
      <c r="AE225" s="30" t="s">
        <v>543</v>
      </c>
      <c r="AF225" s="30" t="s">
        <v>596</v>
      </c>
      <c r="AG225" s="30" t="s">
        <v>617</v>
      </c>
      <c r="AH225" s="30" t="s">
        <v>341</v>
      </c>
      <c r="AI225" s="30" t="s">
        <v>341</v>
      </c>
      <c r="AJ225" s="30" t="s">
        <v>341</v>
      </c>
      <c r="AK225" s="30" t="s">
        <v>339</v>
      </c>
      <c r="AL225" s="30" t="s">
        <v>341</v>
      </c>
      <c r="AM225" s="30" t="s">
        <v>341</v>
      </c>
      <c r="AN225" s="30" t="s">
        <v>546</v>
      </c>
      <c r="AO225" s="30" t="s">
        <v>598</v>
      </c>
      <c r="AP225" s="30" t="s">
        <v>616</v>
      </c>
      <c r="AQ225" s="30" t="s">
        <v>344</v>
      </c>
      <c r="AR225" s="30" t="s">
        <v>345</v>
      </c>
      <c r="AS225" s="19" t="str">
        <f t="shared" si="3"/>
        <v>2</v>
      </c>
    </row>
    <row r="226" spans="1:45">
      <c r="A226" s="30" t="s">
        <v>330</v>
      </c>
      <c r="B226" s="30" t="s">
        <v>817</v>
      </c>
      <c r="C226" s="30" t="s">
        <v>744</v>
      </c>
      <c r="D226" s="30" t="s">
        <v>629</v>
      </c>
      <c r="E226" s="30" t="s">
        <v>619</v>
      </c>
      <c r="F226" s="30" t="s">
        <v>620</v>
      </c>
      <c r="G226" s="30" t="s">
        <v>745</v>
      </c>
      <c r="H226" s="30" t="s">
        <v>630</v>
      </c>
      <c r="I226" s="30" t="s">
        <v>631</v>
      </c>
      <c r="J226" s="31">
        <v>0</v>
      </c>
      <c r="K226" s="31">
        <v>7800000</v>
      </c>
      <c r="L226" s="31">
        <v>7800000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7800000</v>
      </c>
      <c r="V226" s="31">
        <v>7800000</v>
      </c>
      <c r="W226" s="31">
        <v>7800000</v>
      </c>
      <c r="X226" s="31">
        <v>7800000</v>
      </c>
      <c r="Y226" s="31">
        <v>0</v>
      </c>
      <c r="Z226" s="31">
        <v>0</v>
      </c>
      <c r="AA226" s="31">
        <v>0</v>
      </c>
      <c r="AB226" s="31">
        <v>0</v>
      </c>
      <c r="AC226" s="31">
        <v>7800000</v>
      </c>
      <c r="AD226" s="30" t="s">
        <v>338</v>
      </c>
      <c r="AE226" s="30" t="s">
        <v>623</v>
      </c>
      <c r="AF226" s="30" t="s">
        <v>624</v>
      </c>
      <c r="AG226" s="30" t="s">
        <v>632</v>
      </c>
      <c r="AH226" s="30" t="s">
        <v>341</v>
      </c>
      <c r="AI226" s="30" t="s">
        <v>341</v>
      </c>
      <c r="AJ226" s="30" t="s">
        <v>341</v>
      </c>
      <c r="AK226" s="30" t="s">
        <v>339</v>
      </c>
      <c r="AL226" s="30" t="s">
        <v>341</v>
      </c>
      <c r="AM226" s="30" t="s">
        <v>341</v>
      </c>
      <c r="AN226" s="30" t="s">
        <v>626</v>
      </c>
      <c r="AO226" s="30" t="s">
        <v>627</v>
      </c>
      <c r="AP226" s="30" t="s">
        <v>631</v>
      </c>
      <c r="AQ226" s="30" t="s">
        <v>344</v>
      </c>
      <c r="AR226" s="30" t="s">
        <v>628</v>
      </c>
      <c r="AS226" s="19" t="str">
        <f t="shared" si="3"/>
        <v>5</v>
      </c>
    </row>
    <row r="227" spans="1:45">
      <c r="A227" s="30" t="s">
        <v>330</v>
      </c>
      <c r="B227" s="30" t="s">
        <v>817</v>
      </c>
      <c r="C227" s="30" t="s">
        <v>744</v>
      </c>
      <c r="D227" s="30" t="s">
        <v>710</v>
      </c>
      <c r="E227" s="30" t="s">
        <v>619</v>
      </c>
      <c r="F227" s="30" t="s">
        <v>711</v>
      </c>
      <c r="G227" s="30" t="s">
        <v>745</v>
      </c>
      <c r="H227" s="30" t="s">
        <v>712</v>
      </c>
      <c r="I227" s="30" t="s">
        <v>713</v>
      </c>
      <c r="J227" s="31">
        <v>183000000</v>
      </c>
      <c r="K227" s="31">
        <v>183000000</v>
      </c>
      <c r="L227" s="31">
        <v>183000000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183000000</v>
      </c>
      <c r="V227" s="31">
        <v>183000000</v>
      </c>
      <c r="W227" s="31">
        <v>183000000</v>
      </c>
      <c r="X227" s="31">
        <v>183000000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0" t="s">
        <v>338</v>
      </c>
      <c r="AE227" s="30" t="s">
        <v>623</v>
      </c>
      <c r="AF227" s="30" t="s">
        <v>714</v>
      </c>
      <c r="AG227" s="30" t="s">
        <v>715</v>
      </c>
      <c r="AH227" s="30" t="s">
        <v>341</v>
      </c>
      <c r="AI227" s="30" t="s">
        <v>341</v>
      </c>
      <c r="AJ227" s="30" t="s">
        <v>341</v>
      </c>
      <c r="AK227" s="30" t="s">
        <v>339</v>
      </c>
      <c r="AL227" s="30" t="s">
        <v>341</v>
      </c>
      <c r="AM227" s="30" t="s">
        <v>341</v>
      </c>
      <c r="AN227" s="30" t="s">
        <v>626</v>
      </c>
      <c r="AO227" s="30" t="s">
        <v>716</v>
      </c>
      <c r="AP227" s="30" t="s">
        <v>713</v>
      </c>
      <c r="AQ227" s="30" t="s">
        <v>344</v>
      </c>
      <c r="AR227" s="30" t="s">
        <v>628</v>
      </c>
      <c r="AS227" s="19" t="str">
        <f t="shared" si="3"/>
        <v>5</v>
      </c>
    </row>
    <row r="228" spans="1:45">
      <c r="A228" s="30" t="s">
        <v>330</v>
      </c>
      <c r="B228" s="30" t="s">
        <v>817</v>
      </c>
      <c r="C228" s="30" t="s">
        <v>744</v>
      </c>
      <c r="D228" s="30" t="s">
        <v>824</v>
      </c>
      <c r="E228" s="30" t="s">
        <v>334</v>
      </c>
      <c r="F228" s="30" t="s">
        <v>825</v>
      </c>
      <c r="G228" s="30" t="s">
        <v>745</v>
      </c>
      <c r="H228" s="30" t="s">
        <v>826</v>
      </c>
      <c r="I228" s="30" t="s">
        <v>826</v>
      </c>
      <c r="J228" s="31">
        <v>0</v>
      </c>
      <c r="K228" s="31">
        <v>669564883.78999996</v>
      </c>
      <c r="L228" s="31">
        <v>669564883.78999996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669564883.78999996</v>
      </c>
      <c r="V228" s="31">
        <v>669564883.78999996</v>
      </c>
      <c r="W228" s="31">
        <v>669564883.78999996</v>
      </c>
      <c r="X228" s="31">
        <v>669564883.78999996</v>
      </c>
      <c r="Y228" s="31">
        <v>0</v>
      </c>
      <c r="Z228" s="31">
        <v>0</v>
      </c>
      <c r="AA228" s="31">
        <v>0</v>
      </c>
      <c r="AB228" s="31">
        <v>0</v>
      </c>
      <c r="AC228" s="31">
        <v>669564883.78999996</v>
      </c>
      <c r="AD228" s="30" t="s">
        <v>338</v>
      </c>
      <c r="AE228" s="30" t="s">
        <v>623</v>
      </c>
      <c r="AF228" s="30" t="s">
        <v>827</v>
      </c>
      <c r="AG228" s="30" t="s">
        <v>828</v>
      </c>
      <c r="AH228" s="30" t="s">
        <v>341</v>
      </c>
      <c r="AI228" s="30" t="s">
        <v>341</v>
      </c>
      <c r="AJ228" s="30" t="s">
        <v>341</v>
      </c>
      <c r="AK228" s="30" t="s">
        <v>339</v>
      </c>
      <c r="AL228" s="30" t="s">
        <v>341</v>
      </c>
      <c r="AM228" s="30" t="s">
        <v>341</v>
      </c>
      <c r="AN228" s="30" t="s">
        <v>626</v>
      </c>
      <c r="AO228" s="30" t="s">
        <v>829</v>
      </c>
      <c r="AP228" s="30" t="s">
        <v>826</v>
      </c>
      <c r="AQ228" s="30" t="s">
        <v>344</v>
      </c>
      <c r="AR228" s="30" t="s">
        <v>345</v>
      </c>
      <c r="AS228" s="19" t="str">
        <f t="shared" si="3"/>
        <v>5</v>
      </c>
    </row>
    <row r="229" spans="1:45">
      <c r="A229" s="30" t="s">
        <v>330</v>
      </c>
      <c r="B229" s="30" t="s">
        <v>817</v>
      </c>
      <c r="C229" s="30" t="s">
        <v>744</v>
      </c>
      <c r="D229" s="30" t="s">
        <v>637</v>
      </c>
      <c r="E229" s="30" t="s">
        <v>619</v>
      </c>
      <c r="F229" s="30" t="s">
        <v>638</v>
      </c>
      <c r="G229" s="30" t="s">
        <v>745</v>
      </c>
      <c r="H229" s="30" t="s">
        <v>639</v>
      </c>
      <c r="I229" s="30" t="s">
        <v>639</v>
      </c>
      <c r="J229" s="31">
        <v>54650000</v>
      </c>
      <c r="K229" s="31">
        <v>46850000</v>
      </c>
      <c r="L229" s="31">
        <v>46850000</v>
      </c>
      <c r="M229" s="31">
        <v>0</v>
      </c>
      <c r="N229" s="31">
        <v>0</v>
      </c>
      <c r="O229" s="31">
        <v>0</v>
      </c>
      <c r="P229" s="31">
        <v>8177469.2599999998</v>
      </c>
      <c r="Q229" s="31">
        <v>8177469.2599999998</v>
      </c>
      <c r="R229" s="31">
        <v>5272725.45</v>
      </c>
      <c r="S229" s="31">
        <v>8177469.2599999998</v>
      </c>
      <c r="T229" s="31">
        <v>8177469.2599999998</v>
      </c>
      <c r="U229" s="31">
        <v>38672530.740000002</v>
      </c>
      <c r="V229" s="31">
        <v>38672530.740000002</v>
      </c>
      <c r="W229" s="31">
        <v>38672530.740000002</v>
      </c>
      <c r="X229" s="31">
        <v>38672530.740000002</v>
      </c>
      <c r="Y229" s="31">
        <v>0</v>
      </c>
      <c r="Z229" s="31">
        <v>0</v>
      </c>
      <c r="AA229" s="31">
        <v>0</v>
      </c>
      <c r="AB229" s="31">
        <v>-7800000</v>
      </c>
      <c r="AC229" s="31">
        <v>0</v>
      </c>
      <c r="AD229" s="30" t="s">
        <v>338</v>
      </c>
      <c r="AE229" s="30" t="s">
        <v>623</v>
      </c>
      <c r="AF229" s="30" t="s">
        <v>640</v>
      </c>
      <c r="AG229" s="30" t="s">
        <v>641</v>
      </c>
      <c r="AH229" s="30" t="s">
        <v>341</v>
      </c>
      <c r="AI229" s="30" t="s">
        <v>341</v>
      </c>
      <c r="AJ229" s="30" t="s">
        <v>341</v>
      </c>
      <c r="AK229" s="30" t="s">
        <v>339</v>
      </c>
      <c r="AL229" s="30" t="s">
        <v>341</v>
      </c>
      <c r="AM229" s="30" t="s">
        <v>341</v>
      </c>
      <c r="AN229" s="30" t="s">
        <v>626</v>
      </c>
      <c r="AO229" s="30" t="s">
        <v>642</v>
      </c>
      <c r="AP229" s="30" t="s">
        <v>639</v>
      </c>
      <c r="AQ229" s="30" t="s">
        <v>344</v>
      </c>
      <c r="AR229" s="30" t="s">
        <v>628</v>
      </c>
      <c r="AS229" s="19" t="str">
        <f t="shared" si="3"/>
        <v>5</v>
      </c>
    </row>
    <row r="230" spans="1:45">
      <c r="A230" s="30" t="s">
        <v>330</v>
      </c>
      <c r="B230" s="30" t="s">
        <v>817</v>
      </c>
      <c r="C230" s="30" t="s">
        <v>744</v>
      </c>
      <c r="D230" s="30" t="s">
        <v>779</v>
      </c>
      <c r="E230" s="30" t="s">
        <v>334</v>
      </c>
      <c r="F230" s="30" t="s">
        <v>644</v>
      </c>
      <c r="G230" s="30" t="s">
        <v>745</v>
      </c>
      <c r="H230" s="30" t="s">
        <v>645</v>
      </c>
      <c r="I230" s="30" t="s">
        <v>646</v>
      </c>
      <c r="J230" s="31">
        <v>37331007</v>
      </c>
      <c r="K230" s="31">
        <v>37331007</v>
      </c>
      <c r="L230" s="31">
        <v>37331007</v>
      </c>
      <c r="M230" s="31">
        <v>0</v>
      </c>
      <c r="N230" s="31">
        <v>0</v>
      </c>
      <c r="O230" s="31">
        <v>0</v>
      </c>
      <c r="P230" s="31">
        <v>17042722.699999999</v>
      </c>
      <c r="Q230" s="31">
        <v>17042722.699999999</v>
      </c>
      <c r="R230" s="31">
        <v>2355481.46</v>
      </c>
      <c r="S230" s="31">
        <v>17042722.699999999</v>
      </c>
      <c r="T230" s="31">
        <v>17042722.699999999</v>
      </c>
      <c r="U230" s="31">
        <v>20288284.300000001</v>
      </c>
      <c r="V230" s="31">
        <v>20288284.300000001</v>
      </c>
      <c r="W230" s="31">
        <v>20288284.300000001</v>
      </c>
      <c r="X230" s="31">
        <v>20288284.300000001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0" t="s">
        <v>338</v>
      </c>
      <c r="AE230" s="30" t="s">
        <v>647</v>
      </c>
      <c r="AF230" s="30" t="s">
        <v>648</v>
      </c>
      <c r="AG230" s="30" t="s">
        <v>649</v>
      </c>
      <c r="AH230" s="30" t="s">
        <v>378</v>
      </c>
      <c r="AI230" s="30" t="s">
        <v>341</v>
      </c>
      <c r="AJ230" s="30" t="s">
        <v>341</v>
      </c>
      <c r="AK230" s="30" t="s">
        <v>339</v>
      </c>
      <c r="AL230" s="30" t="s">
        <v>650</v>
      </c>
      <c r="AM230" s="30" t="s">
        <v>396</v>
      </c>
      <c r="AN230" s="30" t="s">
        <v>651</v>
      </c>
      <c r="AO230" s="30" t="s">
        <v>652</v>
      </c>
      <c r="AP230" s="30" t="s">
        <v>653</v>
      </c>
      <c r="AQ230" s="30" t="s">
        <v>344</v>
      </c>
      <c r="AR230" s="30" t="s">
        <v>345</v>
      </c>
      <c r="AS230" s="19" t="str">
        <f t="shared" si="3"/>
        <v>6</v>
      </c>
    </row>
    <row r="231" spans="1:45">
      <c r="A231" s="30" t="s">
        <v>330</v>
      </c>
      <c r="B231" s="30" t="s">
        <v>817</v>
      </c>
      <c r="C231" s="30" t="s">
        <v>744</v>
      </c>
      <c r="D231" s="30" t="s">
        <v>780</v>
      </c>
      <c r="E231" s="30" t="s">
        <v>334</v>
      </c>
      <c r="F231" s="30" t="s">
        <v>644</v>
      </c>
      <c r="G231" s="30" t="s">
        <v>745</v>
      </c>
      <c r="H231" s="30" t="s">
        <v>655</v>
      </c>
      <c r="I231" s="30" t="s">
        <v>656</v>
      </c>
      <c r="J231" s="31">
        <v>5944428</v>
      </c>
      <c r="K231" s="31">
        <v>5944428</v>
      </c>
      <c r="L231" s="31">
        <v>5944428</v>
      </c>
      <c r="M231" s="31">
        <v>0</v>
      </c>
      <c r="N231" s="31">
        <v>0</v>
      </c>
      <c r="O231" s="31">
        <v>0</v>
      </c>
      <c r="P231" s="31">
        <v>2713809.35</v>
      </c>
      <c r="Q231" s="31">
        <v>2713809.35</v>
      </c>
      <c r="R231" s="31">
        <v>375076.66</v>
      </c>
      <c r="S231" s="31">
        <v>2713809.35</v>
      </c>
      <c r="T231" s="31">
        <v>2713809.35</v>
      </c>
      <c r="U231" s="31">
        <v>3230618.65</v>
      </c>
      <c r="V231" s="31">
        <v>3230618.65</v>
      </c>
      <c r="W231" s="31">
        <v>3230618.65</v>
      </c>
      <c r="X231" s="31">
        <v>3230618.65</v>
      </c>
      <c r="Y231" s="31">
        <v>0</v>
      </c>
      <c r="Z231" s="31">
        <v>0</v>
      </c>
      <c r="AA231" s="31">
        <v>0</v>
      </c>
      <c r="AB231" s="32">
        <v>0</v>
      </c>
      <c r="AC231" s="31">
        <v>0</v>
      </c>
      <c r="AD231" s="30" t="s">
        <v>338</v>
      </c>
      <c r="AE231" s="30" t="s">
        <v>647</v>
      </c>
      <c r="AF231" s="30" t="s">
        <v>648</v>
      </c>
      <c r="AG231" s="30" t="s">
        <v>649</v>
      </c>
      <c r="AH231" s="30" t="s">
        <v>338</v>
      </c>
      <c r="AI231" s="30" t="s">
        <v>341</v>
      </c>
      <c r="AJ231" s="30" t="s">
        <v>341</v>
      </c>
      <c r="AK231" s="30" t="s">
        <v>339</v>
      </c>
      <c r="AL231" s="30" t="s">
        <v>657</v>
      </c>
      <c r="AM231" s="30" t="s">
        <v>380</v>
      </c>
      <c r="AN231" s="30" t="s">
        <v>651</v>
      </c>
      <c r="AO231" s="30" t="s">
        <v>652</v>
      </c>
      <c r="AP231" s="30" t="s">
        <v>653</v>
      </c>
      <c r="AQ231" s="30" t="s">
        <v>344</v>
      </c>
      <c r="AR231" s="30" t="s">
        <v>345</v>
      </c>
      <c r="AS231" s="19" t="str">
        <f t="shared" si="3"/>
        <v>6</v>
      </c>
    </row>
    <row r="232" spans="1:45">
      <c r="A232" s="30" t="s">
        <v>330</v>
      </c>
      <c r="B232" s="30" t="s">
        <v>817</v>
      </c>
      <c r="C232" s="30" t="s">
        <v>744</v>
      </c>
      <c r="D232" s="30" t="s">
        <v>658</v>
      </c>
      <c r="E232" s="30" t="s">
        <v>334</v>
      </c>
      <c r="F232" s="30" t="s">
        <v>659</v>
      </c>
      <c r="G232" s="30" t="s">
        <v>745</v>
      </c>
      <c r="H232" s="30" t="s">
        <v>660</v>
      </c>
      <c r="I232" s="30" t="s">
        <v>660</v>
      </c>
      <c r="J232" s="31">
        <v>15527809</v>
      </c>
      <c r="K232" s="31">
        <v>15527809</v>
      </c>
      <c r="L232" s="31">
        <v>7763904.5</v>
      </c>
      <c r="M232" s="31">
        <v>0</v>
      </c>
      <c r="N232" s="31">
        <v>0</v>
      </c>
      <c r="O232" s="31">
        <v>0</v>
      </c>
      <c r="P232" s="31">
        <v>2876641.37</v>
      </c>
      <c r="Q232" s="31">
        <v>2876641.37</v>
      </c>
      <c r="R232" s="31">
        <v>2876641.37</v>
      </c>
      <c r="S232" s="31">
        <v>2876641.37</v>
      </c>
      <c r="T232" s="31">
        <v>2876641.37</v>
      </c>
      <c r="U232" s="31">
        <v>4887263.13</v>
      </c>
      <c r="V232" s="31">
        <v>12651167.630000001</v>
      </c>
      <c r="W232" s="31">
        <v>12651167.630000001</v>
      </c>
      <c r="X232" s="31">
        <v>12651167.630000001</v>
      </c>
      <c r="Y232" s="31">
        <v>0</v>
      </c>
      <c r="Z232" s="31">
        <v>0</v>
      </c>
      <c r="AA232" s="31">
        <v>0</v>
      </c>
      <c r="AB232" s="32">
        <v>0</v>
      </c>
      <c r="AC232" s="31">
        <v>0</v>
      </c>
      <c r="AD232" s="30" t="s">
        <v>338</v>
      </c>
      <c r="AE232" s="30" t="s">
        <v>647</v>
      </c>
      <c r="AF232" s="30" t="s">
        <v>661</v>
      </c>
      <c r="AG232" s="30" t="s">
        <v>662</v>
      </c>
      <c r="AH232" s="30" t="s">
        <v>341</v>
      </c>
      <c r="AI232" s="30" t="s">
        <v>341</v>
      </c>
      <c r="AJ232" s="30" t="s">
        <v>341</v>
      </c>
      <c r="AK232" s="30" t="s">
        <v>339</v>
      </c>
      <c r="AL232" s="30" t="s">
        <v>341</v>
      </c>
      <c r="AM232" s="30" t="s">
        <v>341</v>
      </c>
      <c r="AN232" s="30" t="s">
        <v>651</v>
      </c>
      <c r="AO232" s="30" t="s">
        <v>663</v>
      </c>
      <c r="AP232" s="30" t="s">
        <v>660</v>
      </c>
      <c r="AQ232" s="30" t="s">
        <v>344</v>
      </c>
      <c r="AR232" s="30" t="s">
        <v>345</v>
      </c>
      <c r="AS232" s="19" t="str">
        <f t="shared" si="3"/>
        <v>6</v>
      </c>
    </row>
    <row r="233" spans="1:45">
      <c r="A233" s="30" t="s">
        <v>330</v>
      </c>
      <c r="B233" s="30" t="s">
        <v>817</v>
      </c>
      <c r="C233" s="30" t="s">
        <v>744</v>
      </c>
      <c r="D233" s="30" t="s">
        <v>664</v>
      </c>
      <c r="E233" s="30" t="s">
        <v>334</v>
      </c>
      <c r="F233" s="30" t="s">
        <v>659</v>
      </c>
      <c r="G233" s="30" t="s">
        <v>745</v>
      </c>
      <c r="H233" s="30" t="s">
        <v>665</v>
      </c>
      <c r="I233" s="30" t="s">
        <v>665</v>
      </c>
      <c r="J233" s="31">
        <v>9705360</v>
      </c>
      <c r="K233" s="31">
        <v>16705360</v>
      </c>
      <c r="L233" s="31">
        <v>16705360</v>
      </c>
      <c r="M233" s="31">
        <v>0</v>
      </c>
      <c r="N233" s="31">
        <v>0</v>
      </c>
      <c r="O233" s="31">
        <v>0</v>
      </c>
      <c r="P233" s="31">
        <v>9601956.6899999995</v>
      </c>
      <c r="Q233" s="31">
        <v>9601956.6899999995</v>
      </c>
      <c r="R233" s="31">
        <v>1514054.46</v>
      </c>
      <c r="S233" s="31">
        <v>9601956.6899999995</v>
      </c>
      <c r="T233" s="31">
        <v>9601956.6899999995</v>
      </c>
      <c r="U233" s="31">
        <v>7103403.3099999996</v>
      </c>
      <c r="V233" s="31">
        <v>7103403.3099999996</v>
      </c>
      <c r="W233" s="31">
        <v>7103403.3099999996</v>
      </c>
      <c r="X233" s="31">
        <v>7103403.3099999996</v>
      </c>
      <c r="Y233" s="31">
        <v>0</v>
      </c>
      <c r="Z233" s="31">
        <v>0</v>
      </c>
      <c r="AA233" s="31">
        <v>0</v>
      </c>
      <c r="AB233" s="31">
        <v>0</v>
      </c>
      <c r="AC233" s="31">
        <v>7000000</v>
      </c>
      <c r="AD233" s="30" t="s">
        <v>338</v>
      </c>
      <c r="AE233" s="30" t="s">
        <v>647</v>
      </c>
      <c r="AF233" s="30" t="s">
        <v>661</v>
      </c>
      <c r="AG233" s="30" t="s">
        <v>666</v>
      </c>
      <c r="AH233" s="30" t="s">
        <v>341</v>
      </c>
      <c r="AI233" s="30" t="s">
        <v>341</v>
      </c>
      <c r="AJ233" s="30" t="s">
        <v>341</v>
      </c>
      <c r="AK233" s="30" t="s">
        <v>339</v>
      </c>
      <c r="AL233" s="30" t="s">
        <v>341</v>
      </c>
      <c r="AM233" s="30" t="s">
        <v>341</v>
      </c>
      <c r="AN233" s="30" t="s">
        <v>651</v>
      </c>
      <c r="AO233" s="30" t="s">
        <v>663</v>
      </c>
      <c r="AP233" s="30" t="s">
        <v>665</v>
      </c>
      <c r="AQ233" s="30" t="s">
        <v>344</v>
      </c>
      <c r="AR233" s="30" t="s">
        <v>345</v>
      </c>
      <c r="AS233" s="19" t="str">
        <f t="shared" si="3"/>
        <v>6</v>
      </c>
    </row>
    <row r="234" spans="1:45">
      <c r="A234" s="30" t="s">
        <v>330</v>
      </c>
      <c r="B234" s="30" t="s">
        <v>817</v>
      </c>
      <c r="C234" s="30" t="s">
        <v>744</v>
      </c>
      <c r="D234" s="30" t="s">
        <v>789</v>
      </c>
      <c r="E234" s="30" t="s">
        <v>334</v>
      </c>
      <c r="F234" s="30" t="s">
        <v>659</v>
      </c>
      <c r="G234" s="30" t="s">
        <v>745</v>
      </c>
      <c r="H234" s="30" t="s">
        <v>790</v>
      </c>
      <c r="I234" s="30" t="s">
        <v>790</v>
      </c>
      <c r="J234" s="31">
        <v>198880000</v>
      </c>
      <c r="K234" s="31">
        <v>198880000</v>
      </c>
      <c r="L234" s="31">
        <v>99440000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99440000</v>
      </c>
      <c r="V234" s="31">
        <v>198880000</v>
      </c>
      <c r="W234" s="31">
        <v>198880000</v>
      </c>
      <c r="X234" s="31">
        <v>198880000</v>
      </c>
      <c r="Y234" s="31">
        <v>0</v>
      </c>
      <c r="Z234" s="31">
        <v>0</v>
      </c>
      <c r="AA234" s="31">
        <v>0</v>
      </c>
      <c r="AB234" s="32">
        <v>0</v>
      </c>
      <c r="AC234" s="31">
        <v>0</v>
      </c>
      <c r="AD234" s="30" t="s">
        <v>338</v>
      </c>
      <c r="AE234" s="30" t="s">
        <v>647</v>
      </c>
      <c r="AF234" s="30" t="s">
        <v>791</v>
      </c>
      <c r="AG234" s="30" t="s">
        <v>792</v>
      </c>
      <c r="AH234" s="30" t="s">
        <v>378</v>
      </c>
      <c r="AI234" s="30" t="s">
        <v>341</v>
      </c>
      <c r="AJ234" s="30" t="s">
        <v>341</v>
      </c>
      <c r="AK234" s="30" t="s">
        <v>339</v>
      </c>
      <c r="AL234" s="30" t="s">
        <v>830</v>
      </c>
      <c r="AM234" s="30" t="s">
        <v>831</v>
      </c>
      <c r="AN234" s="30" t="s">
        <v>651</v>
      </c>
      <c r="AO234" s="30" t="s">
        <v>795</v>
      </c>
      <c r="AP234" s="30" t="s">
        <v>796</v>
      </c>
      <c r="AQ234" s="30" t="s">
        <v>344</v>
      </c>
      <c r="AR234" s="30" t="s">
        <v>345</v>
      </c>
      <c r="AS234" s="19" t="str">
        <f t="shared" si="3"/>
        <v>6</v>
      </c>
    </row>
    <row r="235" spans="1:45">
      <c r="A235" s="30" t="s">
        <v>330</v>
      </c>
      <c r="B235" s="30" t="s">
        <v>817</v>
      </c>
      <c r="C235" s="30" t="s">
        <v>744</v>
      </c>
      <c r="D235" s="30" t="s">
        <v>797</v>
      </c>
      <c r="E235" s="30" t="s">
        <v>334</v>
      </c>
      <c r="F235" s="30" t="s">
        <v>798</v>
      </c>
      <c r="G235" s="30" t="s">
        <v>745</v>
      </c>
      <c r="H235" s="30" t="s">
        <v>799</v>
      </c>
      <c r="I235" s="30" t="s">
        <v>799</v>
      </c>
      <c r="J235" s="31">
        <v>3973200</v>
      </c>
      <c r="K235" s="31">
        <v>3973200</v>
      </c>
      <c r="L235" s="31">
        <v>3973200</v>
      </c>
      <c r="M235" s="31">
        <v>0</v>
      </c>
      <c r="N235" s="31">
        <v>0</v>
      </c>
      <c r="O235" s="31">
        <v>0</v>
      </c>
      <c r="P235" s="31">
        <v>3763320.84</v>
      </c>
      <c r="Q235" s="31">
        <v>3763320.84</v>
      </c>
      <c r="R235" s="31">
        <v>3763320.84</v>
      </c>
      <c r="S235" s="31">
        <v>3763320.84</v>
      </c>
      <c r="T235" s="31">
        <v>3763320.84</v>
      </c>
      <c r="U235" s="31">
        <v>209879.16</v>
      </c>
      <c r="V235" s="31">
        <v>209879.16</v>
      </c>
      <c r="W235" s="31">
        <v>209879.16</v>
      </c>
      <c r="X235" s="31">
        <v>209879.16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0" t="s">
        <v>338</v>
      </c>
      <c r="AE235" s="30" t="s">
        <v>647</v>
      </c>
      <c r="AF235" s="30" t="s">
        <v>800</v>
      </c>
      <c r="AG235" s="30" t="s">
        <v>801</v>
      </c>
      <c r="AH235" s="30" t="s">
        <v>563</v>
      </c>
      <c r="AI235" s="30" t="s">
        <v>341</v>
      </c>
      <c r="AJ235" s="30" t="s">
        <v>341</v>
      </c>
      <c r="AK235" s="30" t="s">
        <v>339</v>
      </c>
      <c r="AL235" s="30" t="s">
        <v>802</v>
      </c>
      <c r="AM235" s="30" t="s">
        <v>803</v>
      </c>
      <c r="AN235" s="30" t="s">
        <v>651</v>
      </c>
      <c r="AO235" s="30" t="s">
        <v>804</v>
      </c>
      <c r="AP235" s="30" t="s">
        <v>805</v>
      </c>
      <c r="AQ235" s="30" t="s">
        <v>344</v>
      </c>
      <c r="AR235" s="30" t="s">
        <v>345</v>
      </c>
      <c r="AS235" s="19" t="str">
        <f t="shared" si="3"/>
        <v>6</v>
      </c>
    </row>
    <row r="236" spans="1:45">
      <c r="A236" s="30" t="s">
        <v>330</v>
      </c>
      <c r="B236" s="30" t="s">
        <v>817</v>
      </c>
      <c r="C236" s="30" t="s">
        <v>744</v>
      </c>
      <c r="D236" s="30" t="s">
        <v>806</v>
      </c>
      <c r="E236" s="30" t="s">
        <v>334</v>
      </c>
      <c r="F236" s="30" t="s">
        <v>798</v>
      </c>
      <c r="G236" s="30" t="s">
        <v>745</v>
      </c>
      <c r="H236" s="30" t="s">
        <v>807</v>
      </c>
      <c r="I236" s="30" t="s">
        <v>808</v>
      </c>
      <c r="J236" s="31">
        <v>40334000</v>
      </c>
      <c r="K236" s="31">
        <v>40334000</v>
      </c>
      <c r="L236" s="31">
        <v>40334000</v>
      </c>
      <c r="M236" s="31">
        <v>0</v>
      </c>
      <c r="N236" s="31">
        <v>0</v>
      </c>
      <c r="O236" s="31">
        <v>0</v>
      </c>
      <c r="P236" s="31">
        <v>32449069.530000001</v>
      </c>
      <c r="Q236" s="31">
        <v>32449069.530000001</v>
      </c>
      <c r="R236" s="31">
        <v>0</v>
      </c>
      <c r="S236" s="31">
        <v>32449069.530000001</v>
      </c>
      <c r="T236" s="31">
        <v>32449069.530000001</v>
      </c>
      <c r="U236" s="31">
        <v>7884930.4699999997</v>
      </c>
      <c r="V236" s="31">
        <v>7884930.4699999997</v>
      </c>
      <c r="W236" s="31">
        <v>7884930.4699999997</v>
      </c>
      <c r="X236" s="31">
        <v>7884930.4699999997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0" t="s">
        <v>338</v>
      </c>
      <c r="AE236" s="30" t="s">
        <v>647</v>
      </c>
      <c r="AF236" s="30" t="s">
        <v>800</v>
      </c>
      <c r="AG236" s="30" t="s">
        <v>801</v>
      </c>
      <c r="AH236" s="30" t="s">
        <v>586</v>
      </c>
      <c r="AI236" s="30" t="s">
        <v>341</v>
      </c>
      <c r="AJ236" s="30" t="s">
        <v>341</v>
      </c>
      <c r="AK236" s="30" t="s">
        <v>339</v>
      </c>
      <c r="AL236" s="30" t="s">
        <v>809</v>
      </c>
      <c r="AM236" s="30" t="s">
        <v>810</v>
      </c>
      <c r="AN236" s="30" t="s">
        <v>651</v>
      </c>
      <c r="AO236" s="30" t="s">
        <v>804</v>
      </c>
      <c r="AP236" s="30" t="s">
        <v>805</v>
      </c>
      <c r="AQ236" s="30" t="s">
        <v>344</v>
      </c>
      <c r="AR236" s="30" t="s">
        <v>345</v>
      </c>
      <c r="AS236" s="19" t="str">
        <f t="shared" si="3"/>
        <v>6</v>
      </c>
    </row>
    <row r="237" spans="1:45">
      <c r="A237" s="30" t="s">
        <v>330</v>
      </c>
      <c r="B237" s="30" t="s">
        <v>817</v>
      </c>
      <c r="C237" s="30" t="s">
        <v>744</v>
      </c>
      <c r="D237" s="30" t="s">
        <v>832</v>
      </c>
      <c r="E237" s="30" t="s">
        <v>619</v>
      </c>
      <c r="F237" s="30" t="s">
        <v>833</v>
      </c>
      <c r="G237" s="30" t="s">
        <v>745</v>
      </c>
      <c r="H237" s="30" t="s">
        <v>790</v>
      </c>
      <c r="I237" s="30" t="s">
        <v>834</v>
      </c>
      <c r="J237" s="31">
        <v>44500000</v>
      </c>
      <c r="K237" s="31">
        <v>44500000</v>
      </c>
      <c r="L237" s="31">
        <v>22250000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22250000</v>
      </c>
      <c r="V237" s="31">
        <v>44500000</v>
      </c>
      <c r="W237" s="31">
        <v>44500000</v>
      </c>
      <c r="X237" s="31">
        <v>44500000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0" t="s">
        <v>338</v>
      </c>
      <c r="AE237" s="30" t="s">
        <v>835</v>
      </c>
      <c r="AF237" s="30" t="s">
        <v>836</v>
      </c>
      <c r="AG237" s="30" t="s">
        <v>837</v>
      </c>
      <c r="AH237" s="30" t="s">
        <v>378</v>
      </c>
      <c r="AI237" s="30" t="s">
        <v>341</v>
      </c>
      <c r="AJ237" s="30" t="s">
        <v>341</v>
      </c>
      <c r="AK237" s="30" t="s">
        <v>339</v>
      </c>
      <c r="AL237" s="30" t="s">
        <v>838</v>
      </c>
      <c r="AM237" s="30" t="s">
        <v>839</v>
      </c>
      <c r="AN237" s="30" t="s">
        <v>840</v>
      </c>
      <c r="AO237" s="30" t="s">
        <v>841</v>
      </c>
      <c r="AP237" s="30" t="s">
        <v>842</v>
      </c>
      <c r="AQ237" s="30" t="s">
        <v>344</v>
      </c>
      <c r="AR237" s="30" t="s">
        <v>628</v>
      </c>
      <c r="AS237" s="19" t="str">
        <f t="shared" si="3"/>
        <v>7</v>
      </c>
    </row>
    <row r="238" spans="1:45">
      <c r="A238" s="30" t="s">
        <v>330</v>
      </c>
      <c r="B238" s="30" t="s">
        <v>817</v>
      </c>
      <c r="C238" s="30" t="s">
        <v>744</v>
      </c>
      <c r="D238" s="30" t="s">
        <v>724</v>
      </c>
      <c r="E238" s="30" t="s">
        <v>334</v>
      </c>
      <c r="F238" s="30" t="s">
        <v>421</v>
      </c>
      <c r="G238" s="30" t="s">
        <v>745</v>
      </c>
      <c r="H238" s="30" t="s">
        <v>725</v>
      </c>
      <c r="I238" s="30" t="s">
        <v>726</v>
      </c>
      <c r="J238" s="31">
        <v>35000000</v>
      </c>
      <c r="K238" s="31">
        <v>35000000</v>
      </c>
      <c r="L238" s="31">
        <v>35000000</v>
      </c>
      <c r="M238" s="31">
        <v>0</v>
      </c>
      <c r="N238" s="31">
        <v>0</v>
      </c>
      <c r="O238" s="31">
        <v>0</v>
      </c>
      <c r="P238" s="31">
        <v>26965706.07</v>
      </c>
      <c r="Q238" s="31">
        <v>26965706.07</v>
      </c>
      <c r="R238" s="31">
        <v>3576097.6</v>
      </c>
      <c r="S238" s="31">
        <v>26965706.07</v>
      </c>
      <c r="T238" s="31">
        <v>26965706.07</v>
      </c>
      <c r="U238" s="31">
        <v>8034293.9299999997</v>
      </c>
      <c r="V238" s="31">
        <v>8034293.9299999997</v>
      </c>
      <c r="W238" s="31">
        <v>8034293.9299999997</v>
      </c>
      <c r="X238" s="31">
        <v>8034293.9299999997</v>
      </c>
      <c r="Y238" s="31">
        <v>0</v>
      </c>
      <c r="Z238" s="31">
        <v>0</v>
      </c>
      <c r="AA238" s="31">
        <v>0</v>
      </c>
      <c r="AB238" s="32">
        <v>0</v>
      </c>
      <c r="AC238" s="31">
        <v>0</v>
      </c>
      <c r="AD238" s="30" t="s">
        <v>338</v>
      </c>
      <c r="AE238" s="30" t="s">
        <v>727</v>
      </c>
      <c r="AF238" s="30" t="s">
        <v>728</v>
      </c>
      <c r="AG238" s="30" t="s">
        <v>729</v>
      </c>
      <c r="AH238" s="30" t="s">
        <v>341</v>
      </c>
      <c r="AI238" s="30" t="s">
        <v>341</v>
      </c>
      <c r="AJ238" s="30" t="s">
        <v>341</v>
      </c>
      <c r="AK238" s="30" t="s">
        <v>339</v>
      </c>
      <c r="AL238" s="30" t="s">
        <v>341</v>
      </c>
      <c r="AM238" s="30" t="s">
        <v>341</v>
      </c>
      <c r="AN238" s="30" t="s">
        <v>730</v>
      </c>
      <c r="AO238" s="30" t="s">
        <v>731</v>
      </c>
      <c r="AP238" s="30" t="s">
        <v>726</v>
      </c>
      <c r="AQ238" s="30" t="s">
        <v>344</v>
      </c>
      <c r="AR238" s="30" t="s">
        <v>345</v>
      </c>
      <c r="AS238" s="19" t="str">
        <f t="shared" si="3"/>
        <v>9</v>
      </c>
    </row>
    <row r="239" spans="1:45" hidden="1">
      <c r="A239" s="30"/>
      <c r="B239" s="30"/>
      <c r="C239" s="30"/>
      <c r="D239" s="30"/>
      <c r="E239" s="30"/>
      <c r="F239" s="30"/>
      <c r="G239" s="30"/>
      <c r="H239" s="30"/>
      <c r="I239" s="30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19" t="str">
        <f t="shared" si="3"/>
        <v/>
      </c>
    </row>
    <row r="240" spans="1:45" hidden="1">
      <c r="A240" s="30"/>
      <c r="B240" s="30"/>
      <c r="C240" s="30"/>
      <c r="D240" s="30"/>
      <c r="E240" s="30"/>
      <c r="F240" s="30"/>
      <c r="G240" s="30"/>
      <c r="H240" s="30"/>
      <c r="I240" s="30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19" t="str">
        <f t="shared" si="3"/>
        <v/>
      </c>
    </row>
    <row r="241" spans="1:45" hidden="1">
      <c r="A241" s="30"/>
      <c r="B241" s="30"/>
      <c r="C241" s="30"/>
      <c r="D241" s="30"/>
      <c r="E241" s="30"/>
      <c r="F241" s="30"/>
      <c r="G241" s="30"/>
      <c r="H241" s="30"/>
      <c r="I241" s="30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19" t="str">
        <f t="shared" si="3"/>
        <v/>
      </c>
    </row>
    <row r="242" spans="1:45" hidden="1">
      <c r="A242" s="30"/>
      <c r="B242" s="30"/>
      <c r="C242" s="30"/>
      <c r="D242" s="30"/>
      <c r="E242" s="30"/>
      <c r="F242" s="30"/>
      <c r="G242" s="30"/>
      <c r="H242" s="30"/>
      <c r="I242" s="30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19" t="str">
        <f t="shared" si="3"/>
        <v/>
      </c>
    </row>
    <row r="243" spans="1:45" hidden="1">
      <c r="A243" s="30"/>
      <c r="B243" s="30"/>
      <c r="C243" s="30"/>
      <c r="D243" s="30"/>
      <c r="E243" s="30"/>
      <c r="F243" s="30"/>
      <c r="G243" s="30"/>
      <c r="H243" s="30"/>
      <c r="I243" s="30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19" t="str">
        <f t="shared" si="3"/>
        <v/>
      </c>
    </row>
    <row r="244" spans="1:45" hidden="1">
      <c r="A244" s="30"/>
      <c r="B244" s="30"/>
      <c r="C244" s="30"/>
      <c r="D244" s="30"/>
      <c r="E244" s="30"/>
      <c r="F244" s="30"/>
      <c r="G244" s="30"/>
      <c r="H244" s="30"/>
      <c r="I244" s="30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19" t="str">
        <f t="shared" si="3"/>
        <v/>
      </c>
    </row>
    <row r="245" spans="1:45" hidden="1">
      <c r="A245" s="30"/>
      <c r="B245" s="30"/>
      <c r="C245" s="30"/>
      <c r="D245" s="30"/>
      <c r="E245" s="30"/>
      <c r="F245" s="30"/>
      <c r="G245" s="30"/>
      <c r="H245" s="30"/>
      <c r="I245" s="30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2"/>
      <c r="AC245" s="31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19" t="str">
        <f t="shared" si="3"/>
        <v/>
      </c>
    </row>
    <row r="246" spans="1:45" hidden="1">
      <c r="A246" s="30"/>
      <c r="B246" s="30"/>
      <c r="C246" s="30"/>
      <c r="D246" s="30"/>
      <c r="E246" s="30"/>
      <c r="F246" s="30"/>
      <c r="G246" s="30"/>
      <c r="H246" s="30"/>
      <c r="I246" s="30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2"/>
      <c r="AC246" s="31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19" t="str">
        <f t="shared" si="3"/>
        <v/>
      </c>
    </row>
    <row r="247" spans="1:45" hidden="1">
      <c r="A247" s="30"/>
      <c r="B247" s="30"/>
      <c r="C247" s="30"/>
      <c r="D247" s="30"/>
      <c r="E247" s="30"/>
      <c r="F247" s="30"/>
      <c r="G247" s="30"/>
      <c r="H247" s="30"/>
      <c r="I247" s="30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19" t="str">
        <f t="shared" si="3"/>
        <v/>
      </c>
    </row>
    <row r="248" spans="1:45" hidden="1">
      <c r="A248" s="30"/>
      <c r="B248" s="30"/>
      <c r="C248" s="30"/>
      <c r="D248" s="30"/>
      <c r="E248" s="30"/>
      <c r="F248" s="30"/>
      <c r="G248" s="30"/>
      <c r="H248" s="30"/>
      <c r="I248" s="30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2"/>
      <c r="AC248" s="31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19" t="str">
        <f t="shared" si="3"/>
        <v/>
      </c>
    </row>
    <row r="249" spans="1:45" hidden="1">
      <c r="A249" s="30"/>
      <c r="B249" s="30"/>
      <c r="C249" s="30"/>
      <c r="D249" s="30"/>
      <c r="E249" s="30"/>
      <c r="F249" s="30"/>
      <c r="G249" s="30"/>
      <c r="H249" s="30"/>
      <c r="I249" s="30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19" t="str">
        <f t="shared" si="3"/>
        <v/>
      </c>
    </row>
    <row r="250" spans="1:45" hidden="1">
      <c r="A250" s="30"/>
      <c r="B250" s="30"/>
      <c r="C250" s="30"/>
      <c r="D250" s="30"/>
      <c r="E250" s="30"/>
      <c r="F250" s="30"/>
      <c r="G250" s="30"/>
      <c r="H250" s="30"/>
      <c r="I250" s="30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2"/>
      <c r="AC250" s="31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19" t="str">
        <f t="shared" si="3"/>
        <v/>
      </c>
    </row>
    <row r="251" spans="1:45" hidden="1">
      <c r="A251" s="30"/>
      <c r="B251" s="30"/>
      <c r="C251" s="30"/>
      <c r="D251" s="30"/>
      <c r="E251" s="30"/>
      <c r="F251" s="30"/>
      <c r="G251" s="30"/>
      <c r="H251" s="30"/>
      <c r="I251" s="30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2"/>
      <c r="AC251" s="31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19" t="str">
        <f t="shared" si="3"/>
        <v/>
      </c>
    </row>
    <row r="252" spans="1:45" hidden="1">
      <c r="A252" s="30"/>
      <c r="B252" s="30"/>
      <c r="C252" s="30"/>
      <c r="D252" s="30"/>
      <c r="E252" s="30"/>
      <c r="F252" s="30"/>
      <c r="G252" s="30"/>
      <c r="H252" s="30"/>
      <c r="I252" s="30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19" t="str">
        <f t="shared" si="3"/>
        <v/>
      </c>
    </row>
    <row r="253" spans="1:45" hidden="1">
      <c r="A253" s="30"/>
      <c r="B253" s="30"/>
      <c r="C253" s="30"/>
      <c r="D253" s="30"/>
      <c r="E253" s="30"/>
      <c r="F253" s="30"/>
      <c r="G253" s="30"/>
      <c r="H253" s="30"/>
      <c r="I253" s="30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19" t="str">
        <f t="shared" si="3"/>
        <v/>
      </c>
    </row>
    <row r="254" spans="1:45" hidden="1">
      <c r="A254" s="30"/>
      <c r="B254" s="30"/>
      <c r="C254" s="30"/>
      <c r="D254" s="30"/>
      <c r="E254" s="30"/>
      <c r="F254" s="30"/>
      <c r="G254" s="30"/>
      <c r="H254" s="30"/>
      <c r="I254" s="30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19" t="str">
        <f t="shared" si="3"/>
        <v/>
      </c>
    </row>
    <row r="255" spans="1:45" hidden="1">
      <c r="A255" s="30"/>
      <c r="B255" s="30"/>
      <c r="C255" s="30"/>
      <c r="D255" s="30"/>
      <c r="E255" s="30"/>
      <c r="F255" s="30"/>
      <c r="G255" s="30"/>
      <c r="H255" s="30"/>
      <c r="I255" s="30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19" t="str">
        <f t="shared" si="3"/>
        <v/>
      </c>
    </row>
    <row r="256" spans="1:45" hidden="1">
      <c r="A256" s="30"/>
      <c r="B256" s="30"/>
      <c r="C256" s="30"/>
      <c r="D256" s="30"/>
      <c r="E256" s="30"/>
      <c r="F256" s="30"/>
      <c r="G256" s="30"/>
      <c r="H256" s="30"/>
      <c r="I256" s="30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19" t="str">
        <f t="shared" si="3"/>
        <v/>
      </c>
    </row>
    <row r="257" spans="1:45" hidden="1">
      <c r="A257" s="30"/>
      <c r="B257" s="30"/>
      <c r="C257" s="30"/>
      <c r="D257" s="30"/>
      <c r="E257" s="30"/>
      <c r="F257" s="30"/>
      <c r="G257" s="30"/>
      <c r="H257" s="30"/>
      <c r="I257" s="30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2"/>
      <c r="AC257" s="31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19" t="str">
        <f t="shared" si="3"/>
        <v/>
      </c>
    </row>
    <row r="258" spans="1:45" hidden="1">
      <c r="A258" s="30"/>
      <c r="B258" s="30"/>
      <c r="C258" s="30"/>
      <c r="D258" s="30"/>
      <c r="E258" s="30"/>
      <c r="F258" s="30"/>
      <c r="G258" s="30"/>
      <c r="H258" s="30"/>
      <c r="I258" s="30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2"/>
      <c r="AC258" s="31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19" t="str">
        <f t="shared" si="3"/>
        <v/>
      </c>
    </row>
    <row r="259" spans="1:45" hidden="1">
      <c r="A259" s="30"/>
      <c r="B259" s="30"/>
      <c r="C259" s="30"/>
      <c r="D259" s="30"/>
      <c r="E259" s="30"/>
      <c r="F259" s="30"/>
      <c r="G259" s="30"/>
      <c r="H259" s="30"/>
      <c r="I259" s="30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19" t="str">
        <f t="shared" si="3"/>
        <v/>
      </c>
    </row>
    <row r="260" spans="1:45" hidden="1">
      <c r="A260" s="30"/>
      <c r="B260" s="30"/>
      <c r="C260" s="30"/>
      <c r="D260" s="30"/>
      <c r="E260" s="30"/>
      <c r="F260" s="30"/>
      <c r="G260" s="30"/>
      <c r="H260" s="30"/>
      <c r="I260" s="30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19" t="str">
        <f t="shared" ref="AS260:AS323" si="4">+LEFT(AN260,1)</f>
        <v/>
      </c>
    </row>
    <row r="261" spans="1:45" hidden="1">
      <c r="A261" s="30"/>
      <c r="B261" s="30"/>
      <c r="C261" s="30"/>
      <c r="D261" s="30"/>
      <c r="E261" s="30"/>
      <c r="F261" s="30"/>
      <c r="G261" s="30"/>
      <c r="H261" s="30"/>
      <c r="I261" s="30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19" t="str">
        <f t="shared" si="4"/>
        <v/>
      </c>
    </row>
    <row r="262" spans="1:45" hidden="1">
      <c r="A262" s="30"/>
      <c r="B262" s="30"/>
      <c r="C262" s="30"/>
      <c r="D262" s="30"/>
      <c r="E262" s="30"/>
      <c r="F262" s="30"/>
      <c r="G262" s="30"/>
      <c r="H262" s="30"/>
      <c r="I262" s="30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19" t="str">
        <f t="shared" si="4"/>
        <v/>
      </c>
    </row>
    <row r="263" spans="1:45" hidden="1">
      <c r="A263" s="30"/>
      <c r="B263" s="30"/>
      <c r="C263" s="30"/>
      <c r="D263" s="30"/>
      <c r="E263" s="30"/>
      <c r="F263" s="30"/>
      <c r="G263" s="30"/>
      <c r="H263" s="30"/>
      <c r="I263" s="30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2"/>
      <c r="AC263" s="31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19" t="str">
        <f t="shared" si="4"/>
        <v/>
      </c>
    </row>
    <row r="264" spans="1:45" hidden="1">
      <c r="A264" s="30"/>
      <c r="B264" s="30"/>
      <c r="C264" s="30"/>
      <c r="D264" s="30"/>
      <c r="E264" s="30"/>
      <c r="F264" s="30"/>
      <c r="G264" s="30"/>
      <c r="H264" s="30"/>
      <c r="I264" s="30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19" t="str">
        <f t="shared" si="4"/>
        <v/>
      </c>
    </row>
    <row r="265" spans="1:45" hidden="1">
      <c r="A265" s="30"/>
      <c r="B265" s="30"/>
      <c r="C265" s="30"/>
      <c r="D265" s="30"/>
      <c r="E265" s="30"/>
      <c r="F265" s="30"/>
      <c r="G265" s="30"/>
      <c r="H265" s="30"/>
      <c r="I265" s="30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19" t="str">
        <f t="shared" si="4"/>
        <v/>
      </c>
    </row>
    <row r="266" spans="1:45" hidden="1">
      <c r="A266" s="30"/>
      <c r="B266" s="30"/>
      <c r="C266" s="30"/>
      <c r="D266" s="30"/>
      <c r="E266" s="30"/>
      <c r="F266" s="30"/>
      <c r="G266" s="30"/>
      <c r="H266" s="30"/>
      <c r="I266" s="30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19" t="str">
        <f t="shared" si="4"/>
        <v/>
      </c>
    </row>
    <row r="267" spans="1:45" hidden="1">
      <c r="A267" s="30"/>
      <c r="B267" s="30"/>
      <c r="C267" s="30"/>
      <c r="D267" s="30"/>
      <c r="E267" s="30"/>
      <c r="F267" s="30"/>
      <c r="G267" s="30"/>
      <c r="H267" s="30"/>
      <c r="I267" s="30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19" t="str">
        <f t="shared" si="4"/>
        <v/>
      </c>
    </row>
    <row r="268" spans="1:45" hidden="1">
      <c r="A268" s="30"/>
      <c r="B268" s="30"/>
      <c r="C268" s="30"/>
      <c r="D268" s="30"/>
      <c r="E268" s="30"/>
      <c r="F268" s="30"/>
      <c r="G268" s="30"/>
      <c r="H268" s="30"/>
      <c r="I268" s="30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2"/>
      <c r="AC268" s="31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19" t="str">
        <f t="shared" si="4"/>
        <v/>
      </c>
    </row>
    <row r="269" spans="1:45" hidden="1">
      <c r="A269" s="30"/>
      <c r="B269" s="30"/>
      <c r="C269" s="30"/>
      <c r="D269" s="30"/>
      <c r="E269" s="30"/>
      <c r="F269" s="30"/>
      <c r="G269" s="30"/>
      <c r="H269" s="30"/>
      <c r="I269" s="30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2"/>
      <c r="AC269" s="31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19" t="str">
        <f t="shared" si="4"/>
        <v/>
      </c>
    </row>
    <row r="270" spans="1:45" hidden="1">
      <c r="A270" s="30"/>
      <c r="B270" s="30"/>
      <c r="C270" s="30"/>
      <c r="D270" s="30"/>
      <c r="E270" s="30"/>
      <c r="F270" s="30"/>
      <c r="G270" s="30"/>
      <c r="H270" s="30"/>
      <c r="I270" s="30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2"/>
      <c r="AC270" s="31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19" t="str">
        <f t="shared" si="4"/>
        <v/>
      </c>
    </row>
    <row r="271" spans="1:45" hidden="1">
      <c r="A271" s="30"/>
      <c r="B271" s="30"/>
      <c r="C271" s="30"/>
      <c r="D271" s="30"/>
      <c r="E271" s="30"/>
      <c r="F271" s="30"/>
      <c r="G271" s="30"/>
      <c r="H271" s="30"/>
      <c r="I271" s="30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2"/>
      <c r="AC271" s="31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19" t="str">
        <f t="shared" si="4"/>
        <v/>
      </c>
    </row>
    <row r="272" spans="1:45" hidden="1">
      <c r="A272" s="30"/>
      <c r="B272" s="30"/>
      <c r="C272" s="30"/>
      <c r="D272" s="30"/>
      <c r="E272" s="30"/>
      <c r="F272" s="30"/>
      <c r="G272" s="30"/>
      <c r="H272" s="30"/>
      <c r="I272" s="30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2"/>
      <c r="AC272" s="31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19" t="str">
        <f t="shared" si="4"/>
        <v/>
      </c>
    </row>
    <row r="273" spans="1:45" hidden="1">
      <c r="A273" s="30"/>
      <c r="B273" s="30"/>
      <c r="C273" s="30"/>
      <c r="D273" s="30"/>
      <c r="E273" s="30"/>
      <c r="F273" s="30"/>
      <c r="G273" s="30"/>
      <c r="H273" s="30"/>
      <c r="I273" s="30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2"/>
      <c r="AC273" s="31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19" t="str">
        <f t="shared" si="4"/>
        <v/>
      </c>
    </row>
    <row r="274" spans="1:45" hidden="1">
      <c r="A274" s="30"/>
      <c r="B274" s="30"/>
      <c r="C274" s="30"/>
      <c r="D274" s="30"/>
      <c r="E274" s="30"/>
      <c r="F274" s="30"/>
      <c r="G274" s="30"/>
      <c r="H274" s="30"/>
      <c r="I274" s="30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2"/>
      <c r="AC274" s="31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19" t="str">
        <f t="shared" si="4"/>
        <v/>
      </c>
    </row>
    <row r="275" spans="1:45" hidden="1">
      <c r="A275" s="30"/>
      <c r="B275" s="30"/>
      <c r="C275" s="30"/>
      <c r="D275" s="30"/>
      <c r="E275" s="30"/>
      <c r="F275" s="30"/>
      <c r="G275" s="30"/>
      <c r="H275" s="30"/>
      <c r="I275" s="30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2"/>
      <c r="AC275" s="31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19" t="str">
        <f t="shared" si="4"/>
        <v/>
      </c>
    </row>
    <row r="276" spans="1:45" hidden="1">
      <c r="A276" s="30"/>
      <c r="B276" s="30"/>
      <c r="C276" s="30"/>
      <c r="D276" s="30"/>
      <c r="E276" s="30"/>
      <c r="F276" s="30"/>
      <c r="G276" s="30"/>
      <c r="H276" s="30"/>
      <c r="I276" s="30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2"/>
      <c r="AC276" s="31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19" t="str">
        <f t="shared" si="4"/>
        <v/>
      </c>
    </row>
    <row r="277" spans="1:45" hidden="1">
      <c r="A277" s="30"/>
      <c r="B277" s="30"/>
      <c r="C277" s="30"/>
      <c r="D277" s="30"/>
      <c r="E277" s="30"/>
      <c r="F277" s="30"/>
      <c r="G277" s="30"/>
      <c r="H277" s="30"/>
      <c r="I277" s="30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2"/>
      <c r="AC277" s="31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19" t="str">
        <f t="shared" si="4"/>
        <v/>
      </c>
    </row>
    <row r="278" spans="1:45" hidden="1">
      <c r="A278" s="30"/>
      <c r="B278" s="30"/>
      <c r="C278" s="30"/>
      <c r="D278" s="30"/>
      <c r="E278" s="30"/>
      <c r="F278" s="30"/>
      <c r="G278" s="30"/>
      <c r="H278" s="30"/>
      <c r="I278" s="30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19" t="str">
        <f t="shared" si="4"/>
        <v/>
      </c>
    </row>
    <row r="279" spans="1:45" hidden="1">
      <c r="A279" s="30"/>
      <c r="B279" s="30"/>
      <c r="C279" s="30"/>
      <c r="D279" s="30"/>
      <c r="E279" s="30"/>
      <c r="F279" s="30"/>
      <c r="G279" s="30"/>
      <c r="H279" s="30"/>
      <c r="I279" s="30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19" t="str">
        <f t="shared" si="4"/>
        <v/>
      </c>
    </row>
    <row r="280" spans="1:45" hidden="1">
      <c r="A280" s="30"/>
      <c r="B280" s="30"/>
      <c r="C280" s="30"/>
      <c r="D280" s="30"/>
      <c r="E280" s="30"/>
      <c r="F280" s="30"/>
      <c r="G280" s="30"/>
      <c r="H280" s="30"/>
      <c r="I280" s="30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19" t="str">
        <f t="shared" si="4"/>
        <v/>
      </c>
    </row>
    <row r="281" spans="1:45" hidden="1">
      <c r="A281" s="30"/>
      <c r="B281" s="30"/>
      <c r="C281" s="30"/>
      <c r="D281" s="30"/>
      <c r="E281" s="30"/>
      <c r="F281" s="30"/>
      <c r="G281" s="30"/>
      <c r="H281" s="30"/>
      <c r="I281" s="30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19" t="str">
        <f t="shared" si="4"/>
        <v/>
      </c>
    </row>
    <row r="282" spans="1:45" hidden="1">
      <c r="A282" s="30"/>
      <c r="B282" s="30"/>
      <c r="C282" s="30"/>
      <c r="D282" s="30"/>
      <c r="E282" s="30"/>
      <c r="F282" s="30"/>
      <c r="G282" s="30"/>
      <c r="H282" s="30"/>
      <c r="I282" s="30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19" t="str">
        <f t="shared" si="4"/>
        <v/>
      </c>
    </row>
    <row r="283" spans="1:45" hidden="1">
      <c r="A283" s="30"/>
      <c r="B283" s="30"/>
      <c r="C283" s="30"/>
      <c r="D283" s="30"/>
      <c r="E283" s="30"/>
      <c r="F283" s="30"/>
      <c r="G283" s="30"/>
      <c r="H283" s="30"/>
      <c r="I283" s="30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19" t="str">
        <f t="shared" si="4"/>
        <v/>
      </c>
    </row>
    <row r="284" spans="1:45" hidden="1">
      <c r="A284" s="30"/>
      <c r="B284" s="30"/>
      <c r="C284" s="30"/>
      <c r="D284" s="30"/>
      <c r="E284" s="30"/>
      <c r="F284" s="30"/>
      <c r="G284" s="30"/>
      <c r="H284" s="30"/>
      <c r="I284" s="30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2"/>
      <c r="AC284" s="31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19" t="str">
        <f t="shared" si="4"/>
        <v/>
      </c>
    </row>
    <row r="285" spans="1:45" hidden="1">
      <c r="A285" s="30"/>
      <c r="B285" s="30"/>
      <c r="C285" s="30"/>
      <c r="D285" s="30"/>
      <c r="E285" s="30"/>
      <c r="F285" s="30"/>
      <c r="G285" s="30"/>
      <c r="H285" s="30"/>
      <c r="I285" s="30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19" t="str">
        <f t="shared" si="4"/>
        <v/>
      </c>
    </row>
    <row r="286" spans="1:45" hidden="1">
      <c r="A286" s="30"/>
      <c r="B286" s="30"/>
      <c r="C286" s="30"/>
      <c r="D286" s="30"/>
      <c r="E286" s="30"/>
      <c r="F286" s="30"/>
      <c r="G286" s="30"/>
      <c r="H286" s="30"/>
      <c r="I286" s="30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19" t="str">
        <f t="shared" si="4"/>
        <v/>
      </c>
    </row>
    <row r="287" spans="1:45" hidden="1">
      <c r="A287" s="30"/>
      <c r="B287" s="30"/>
      <c r="C287" s="30"/>
      <c r="D287" s="30"/>
      <c r="E287" s="30"/>
      <c r="F287" s="30"/>
      <c r="G287" s="30"/>
      <c r="H287" s="30"/>
      <c r="I287" s="30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19" t="str">
        <f t="shared" si="4"/>
        <v/>
      </c>
    </row>
    <row r="288" spans="1:45" hidden="1">
      <c r="A288" s="30"/>
      <c r="B288" s="30"/>
      <c r="C288" s="30"/>
      <c r="D288" s="30"/>
      <c r="E288" s="30"/>
      <c r="F288" s="30"/>
      <c r="G288" s="30"/>
      <c r="H288" s="30"/>
      <c r="I288" s="30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19" t="str">
        <f t="shared" si="4"/>
        <v/>
      </c>
    </row>
    <row r="289" spans="1:45" hidden="1">
      <c r="A289" s="30"/>
      <c r="B289" s="30"/>
      <c r="C289" s="30"/>
      <c r="D289" s="30"/>
      <c r="E289" s="30"/>
      <c r="F289" s="30"/>
      <c r="G289" s="30"/>
      <c r="H289" s="30"/>
      <c r="I289" s="30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19" t="str">
        <f t="shared" si="4"/>
        <v/>
      </c>
    </row>
    <row r="290" spans="1:45" hidden="1">
      <c r="A290" s="30"/>
      <c r="B290" s="30"/>
      <c r="C290" s="30"/>
      <c r="D290" s="30"/>
      <c r="E290" s="30"/>
      <c r="F290" s="30"/>
      <c r="G290" s="30"/>
      <c r="H290" s="30"/>
      <c r="I290" s="30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19" t="str">
        <f t="shared" si="4"/>
        <v/>
      </c>
    </row>
    <row r="291" spans="1:45" hidden="1">
      <c r="A291" s="30"/>
      <c r="B291" s="30"/>
      <c r="C291" s="30"/>
      <c r="D291" s="30"/>
      <c r="E291" s="30"/>
      <c r="F291" s="30"/>
      <c r="G291" s="30"/>
      <c r="H291" s="30"/>
      <c r="I291" s="30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19" t="str">
        <f t="shared" si="4"/>
        <v/>
      </c>
    </row>
    <row r="292" spans="1:45" hidden="1">
      <c r="A292" s="30"/>
      <c r="B292" s="30"/>
      <c r="C292" s="30"/>
      <c r="D292" s="30"/>
      <c r="E292" s="30"/>
      <c r="F292" s="30"/>
      <c r="G292" s="30"/>
      <c r="H292" s="30"/>
      <c r="I292" s="30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19" t="str">
        <f t="shared" si="4"/>
        <v/>
      </c>
    </row>
    <row r="293" spans="1:45" hidden="1">
      <c r="A293" s="30"/>
      <c r="B293" s="30"/>
      <c r="C293" s="30"/>
      <c r="D293" s="30"/>
      <c r="E293" s="30"/>
      <c r="F293" s="30"/>
      <c r="G293" s="30"/>
      <c r="H293" s="30"/>
      <c r="I293" s="30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2"/>
      <c r="AC293" s="31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19" t="str">
        <f t="shared" si="4"/>
        <v/>
      </c>
    </row>
    <row r="294" spans="1:45" hidden="1">
      <c r="A294" s="30"/>
      <c r="B294" s="30"/>
      <c r="C294" s="30"/>
      <c r="D294" s="30"/>
      <c r="E294" s="30"/>
      <c r="F294" s="30"/>
      <c r="G294" s="30"/>
      <c r="H294" s="30"/>
      <c r="I294" s="30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2"/>
      <c r="AC294" s="31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19" t="str">
        <f t="shared" si="4"/>
        <v/>
      </c>
    </row>
    <row r="295" spans="1:45" hidden="1">
      <c r="A295" s="30"/>
      <c r="B295" s="30"/>
      <c r="C295" s="30"/>
      <c r="D295" s="30"/>
      <c r="E295" s="30"/>
      <c r="F295" s="30"/>
      <c r="G295" s="30"/>
      <c r="H295" s="30"/>
      <c r="I295" s="30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2"/>
      <c r="AC295" s="31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19" t="str">
        <f t="shared" si="4"/>
        <v/>
      </c>
    </row>
    <row r="296" spans="1:45" hidden="1">
      <c r="A296" s="30"/>
      <c r="B296" s="30"/>
      <c r="C296" s="30"/>
      <c r="D296" s="30"/>
      <c r="E296" s="30"/>
      <c r="F296" s="30"/>
      <c r="G296" s="30"/>
      <c r="H296" s="30"/>
      <c r="I296" s="30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19" t="str">
        <f t="shared" si="4"/>
        <v/>
      </c>
    </row>
    <row r="297" spans="1:45" hidden="1">
      <c r="A297" s="30"/>
      <c r="B297" s="30"/>
      <c r="C297" s="30"/>
      <c r="D297" s="30"/>
      <c r="E297" s="30"/>
      <c r="F297" s="30"/>
      <c r="G297" s="30"/>
      <c r="H297" s="30"/>
      <c r="I297" s="30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19" t="str">
        <f t="shared" si="4"/>
        <v/>
      </c>
    </row>
    <row r="298" spans="1:45" hidden="1">
      <c r="A298" s="30"/>
      <c r="B298" s="30"/>
      <c r="C298" s="30"/>
      <c r="D298" s="30"/>
      <c r="E298" s="30"/>
      <c r="F298" s="30"/>
      <c r="G298" s="30"/>
      <c r="H298" s="30"/>
      <c r="I298" s="30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19" t="str">
        <f t="shared" si="4"/>
        <v/>
      </c>
    </row>
    <row r="299" spans="1:45" hidden="1">
      <c r="A299" s="30"/>
      <c r="B299" s="30"/>
      <c r="C299" s="30"/>
      <c r="D299" s="30"/>
      <c r="E299" s="30"/>
      <c r="F299" s="30"/>
      <c r="G299" s="30"/>
      <c r="H299" s="30"/>
      <c r="I299" s="30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2"/>
      <c r="AC299" s="31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19" t="str">
        <f t="shared" si="4"/>
        <v/>
      </c>
    </row>
    <row r="300" spans="1:45" hidden="1">
      <c r="A300" s="30"/>
      <c r="B300" s="30"/>
      <c r="C300" s="30"/>
      <c r="D300" s="30"/>
      <c r="E300" s="30"/>
      <c r="F300" s="30"/>
      <c r="G300" s="30"/>
      <c r="H300" s="30"/>
      <c r="I300" s="30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19" t="str">
        <f t="shared" si="4"/>
        <v/>
      </c>
    </row>
    <row r="301" spans="1:45" hidden="1">
      <c r="A301" s="30"/>
      <c r="B301" s="30"/>
      <c r="C301" s="30"/>
      <c r="D301" s="30"/>
      <c r="E301" s="30"/>
      <c r="F301" s="30"/>
      <c r="G301" s="30"/>
      <c r="H301" s="30"/>
      <c r="I301" s="30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19" t="str">
        <f t="shared" si="4"/>
        <v/>
      </c>
    </row>
    <row r="302" spans="1:45" hidden="1">
      <c r="A302" s="30"/>
      <c r="B302" s="30"/>
      <c r="C302" s="30"/>
      <c r="D302" s="30"/>
      <c r="E302" s="30"/>
      <c r="F302" s="30"/>
      <c r="G302" s="30"/>
      <c r="H302" s="30"/>
      <c r="I302" s="30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2"/>
      <c r="AC302" s="31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19" t="str">
        <f t="shared" si="4"/>
        <v/>
      </c>
    </row>
    <row r="303" spans="1:45" hidden="1">
      <c r="A303" s="30"/>
      <c r="B303" s="30"/>
      <c r="C303" s="30"/>
      <c r="D303" s="30"/>
      <c r="E303" s="30"/>
      <c r="F303" s="30"/>
      <c r="G303" s="30"/>
      <c r="H303" s="30"/>
      <c r="I303" s="30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2"/>
      <c r="AC303" s="31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19" t="str">
        <f t="shared" si="4"/>
        <v/>
      </c>
    </row>
    <row r="304" spans="1:45" hidden="1">
      <c r="A304" s="30"/>
      <c r="B304" s="30"/>
      <c r="C304" s="30"/>
      <c r="D304" s="30"/>
      <c r="E304" s="30"/>
      <c r="F304" s="30"/>
      <c r="G304" s="30"/>
      <c r="H304" s="30"/>
      <c r="I304" s="30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2"/>
      <c r="AC304" s="31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19" t="str">
        <f t="shared" si="4"/>
        <v/>
      </c>
    </row>
    <row r="305" spans="1:45" hidden="1">
      <c r="A305" s="30"/>
      <c r="B305" s="30"/>
      <c r="C305" s="30"/>
      <c r="D305" s="30"/>
      <c r="E305" s="30"/>
      <c r="F305" s="30"/>
      <c r="G305" s="30"/>
      <c r="H305" s="30"/>
      <c r="I305" s="30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19" t="str">
        <f t="shared" si="4"/>
        <v/>
      </c>
    </row>
    <row r="306" spans="1:45" hidden="1">
      <c r="A306" s="30"/>
      <c r="B306" s="30"/>
      <c r="C306" s="30"/>
      <c r="D306" s="30"/>
      <c r="E306" s="30"/>
      <c r="F306" s="30"/>
      <c r="G306" s="30"/>
      <c r="H306" s="30"/>
      <c r="I306" s="30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19" t="str">
        <f t="shared" si="4"/>
        <v/>
      </c>
    </row>
    <row r="307" spans="1:45" hidden="1">
      <c r="A307" s="30"/>
      <c r="B307" s="30"/>
      <c r="C307" s="30"/>
      <c r="D307" s="30"/>
      <c r="E307" s="30"/>
      <c r="F307" s="30"/>
      <c r="G307" s="30"/>
      <c r="H307" s="30"/>
      <c r="I307" s="30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2"/>
      <c r="AC307" s="31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19" t="str">
        <f t="shared" si="4"/>
        <v/>
      </c>
    </row>
    <row r="308" spans="1:45" hidden="1">
      <c r="A308" s="30"/>
      <c r="B308" s="30"/>
      <c r="C308" s="30"/>
      <c r="D308" s="30"/>
      <c r="E308" s="30"/>
      <c r="F308" s="30"/>
      <c r="G308" s="30"/>
      <c r="H308" s="30"/>
      <c r="I308" s="30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2"/>
      <c r="AC308" s="31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19" t="str">
        <f t="shared" si="4"/>
        <v/>
      </c>
    </row>
    <row r="309" spans="1:45" hidden="1">
      <c r="A309" s="30"/>
      <c r="B309" s="30"/>
      <c r="C309" s="30"/>
      <c r="D309" s="30"/>
      <c r="E309" s="30"/>
      <c r="F309" s="30"/>
      <c r="G309" s="30"/>
      <c r="H309" s="30"/>
      <c r="I309" s="30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2"/>
      <c r="AC309" s="31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19" t="str">
        <f t="shared" si="4"/>
        <v/>
      </c>
    </row>
    <row r="310" spans="1:45" hidden="1">
      <c r="A310" s="30"/>
      <c r="B310" s="30"/>
      <c r="C310" s="30"/>
      <c r="D310" s="30"/>
      <c r="E310" s="30"/>
      <c r="F310" s="30"/>
      <c r="G310" s="30"/>
      <c r="H310" s="30"/>
      <c r="I310" s="30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2"/>
      <c r="AC310" s="31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19" t="str">
        <f t="shared" si="4"/>
        <v/>
      </c>
    </row>
    <row r="311" spans="1:45" hidden="1">
      <c r="A311" s="30"/>
      <c r="B311" s="30"/>
      <c r="C311" s="30"/>
      <c r="D311" s="30"/>
      <c r="E311" s="30"/>
      <c r="F311" s="30"/>
      <c r="G311" s="30"/>
      <c r="H311" s="30"/>
      <c r="I311" s="30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2"/>
      <c r="AC311" s="31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19" t="str">
        <f t="shared" si="4"/>
        <v/>
      </c>
    </row>
    <row r="312" spans="1:45" hidden="1">
      <c r="A312" s="30"/>
      <c r="B312" s="30"/>
      <c r="C312" s="30"/>
      <c r="D312" s="30"/>
      <c r="E312" s="30"/>
      <c r="F312" s="30"/>
      <c r="G312" s="30"/>
      <c r="H312" s="30"/>
      <c r="I312" s="30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2"/>
      <c r="AC312" s="31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19" t="str">
        <f t="shared" si="4"/>
        <v/>
      </c>
    </row>
    <row r="313" spans="1:45" hidden="1">
      <c r="A313" s="30"/>
      <c r="B313" s="30"/>
      <c r="C313" s="30"/>
      <c r="D313" s="30"/>
      <c r="E313" s="30"/>
      <c r="F313" s="30"/>
      <c r="G313" s="30"/>
      <c r="H313" s="30"/>
      <c r="I313" s="30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19" t="str">
        <f t="shared" si="4"/>
        <v/>
      </c>
    </row>
    <row r="314" spans="1:45" hidden="1">
      <c r="A314" s="30"/>
      <c r="B314" s="30"/>
      <c r="C314" s="30"/>
      <c r="D314" s="30"/>
      <c r="E314" s="30"/>
      <c r="F314" s="30"/>
      <c r="G314" s="30"/>
      <c r="H314" s="30"/>
      <c r="I314" s="30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19" t="str">
        <f t="shared" si="4"/>
        <v/>
      </c>
    </row>
    <row r="315" spans="1:45" hidden="1">
      <c r="A315" s="30"/>
      <c r="B315" s="30"/>
      <c r="C315" s="30"/>
      <c r="D315" s="30"/>
      <c r="E315" s="30"/>
      <c r="F315" s="30"/>
      <c r="G315" s="30"/>
      <c r="H315" s="30"/>
      <c r="I315" s="30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19" t="str">
        <f t="shared" si="4"/>
        <v/>
      </c>
    </row>
    <row r="316" spans="1:45" hidden="1">
      <c r="A316" s="30"/>
      <c r="B316" s="30"/>
      <c r="C316" s="30"/>
      <c r="D316" s="30"/>
      <c r="E316" s="30"/>
      <c r="F316" s="30"/>
      <c r="G316" s="30"/>
      <c r="H316" s="30"/>
      <c r="I316" s="30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19" t="str">
        <f t="shared" si="4"/>
        <v/>
      </c>
    </row>
    <row r="317" spans="1:45" hidden="1">
      <c r="A317" s="30"/>
      <c r="B317" s="30"/>
      <c r="C317" s="30"/>
      <c r="D317" s="30"/>
      <c r="E317" s="30"/>
      <c r="F317" s="30"/>
      <c r="G317" s="30"/>
      <c r="H317" s="30"/>
      <c r="I317" s="30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19" t="str">
        <f t="shared" si="4"/>
        <v/>
      </c>
    </row>
    <row r="318" spans="1:45" hidden="1">
      <c r="A318" s="30"/>
      <c r="B318" s="30"/>
      <c r="C318" s="30"/>
      <c r="D318" s="30"/>
      <c r="E318" s="30"/>
      <c r="F318" s="30"/>
      <c r="G318" s="30"/>
      <c r="H318" s="30"/>
      <c r="I318" s="30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19" t="str">
        <f t="shared" si="4"/>
        <v/>
      </c>
    </row>
    <row r="319" spans="1:45" hidden="1">
      <c r="A319" s="30"/>
      <c r="B319" s="30"/>
      <c r="C319" s="30"/>
      <c r="D319" s="30"/>
      <c r="E319" s="30"/>
      <c r="F319" s="30"/>
      <c r="G319" s="30"/>
      <c r="H319" s="30"/>
      <c r="I319" s="30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19" t="str">
        <f t="shared" si="4"/>
        <v/>
      </c>
    </row>
    <row r="320" spans="1:45" hidden="1">
      <c r="A320" s="30"/>
      <c r="B320" s="30"/>
      <c r="C320" s="30"/>
      <c r="D320" s="30"/>
      <c r="E320" s="30"/>
      <c r="F320" s="30"/>
      <c r="G320" s="30"/>
      <c r="H320" s="30"/>
      <c r="I320" s="30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2"/>
      <c r="AC320" s="31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19" t="str">
        <f t="shared" si="4"/>
        <v/>
      </c>
    </row>
    <row r="321" spans="1:45" hidden="1">
      <c r="A321" s="30"/>
      <c r="B321" s="30"/>
      <c r="C321" s="30"/>
      <c r="D321" s="30"/>
      <c r="E321" s="30"/>
      <c r="F321" s="30"/>
      <c r="G321" s="30"/>
      <c r="H321" s="30"/>
      <c r="I321" s="30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19" t="str">
        <f t="shared" si="4"/>
        <v/>
      </c>
    </row>
    <row r="322" spans="1:45" hidden="1">
      <c r="A322" s="30"/>
      <c r="B322" s="30"/>
      <c r="C322" s="30"/>
      <c r="D322" s="30"/>
      <c r="E322" s="30"/>
      <c r="F322" s="30"/>
      <c r="G322" s="30"/>
      <c r="H322" s="30"/>
      <c r="I322" s="30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19" t="str">
        <f t="shared" si="4"/>
        <v/>
      </c>
    </row>
    <row r="323" spans="1:45" hidden="1">
      <c r="A323" s="30"/>
      <c r="B323" s="30"/>
      <c r="C323" s="30"/>
      <c r="D323" s="30"/>
      <c r="E323" s="30"/>
      <c r="F323" s="30"/>
      <c r="G323" s="30"/>
      <c r="H323" s="30"/>
      <c r="I323" s="30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19" t="str">
        <f t="shared" si="4"/>
        <v/>
      </c>
    </row>
    <row r="324" spans="1:45" hidden="1">
      <c r="A324" s="30"/>
      <c r="B324" s="30"/>
      <c r="C324" s="30"/>
      <c r="D324" s="30"/>
      <c r="E324" s="30"/>
      <c r="F324" s="30"/>
      <c r="G324" s="30"/>
      <c r="H324" s="30"/>
      <c r="I324" s="30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19" t="str">
        <f t="shared" ref="AS324:AS387" si="5">+LEFT(AN324,1)</f>
        <v/>
      </c>
    </row>
    <row r="325" spans="1:45" hidden="1">
      <c r="A325" s="30"/>
      <c r="B325" s="30"/>
      <c r="C325" s="30"/>
      <c r="D325" s="30"/>
      <c r="E325" s="30"/>
      <c r="F325" s="30"/>
      <c r="G325" s="30"/>
      <c r="H325" s="30"/>
      <c r="I325" s="30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19" t="str">
        <f t="shared" si="5"/>
        <v/>
      </c>
    </row>
    <row r="326" spans="1:45" hidden="1">
      <c r="A326" s="30"/>
      <c r="B326" s="30"/>
      <c r="C326" s="30"/>
      <c r="D326" s="30"/>
      <c r="E326" s="30"/>
      <c r="F326" s="30"/>
      <c r="G326" s="30"/>
      <c r="H326" s="30"/>
      <c r="I326" s="30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19" t="str">
        <f t="shared" si="5"/>
        <v/>
      </c>
    </row>
    <row r="327" spans="1:45" hidden="1">
      <c r="A327" s="30"/>
      <c r="B327" s="30"/>
      <c r="C327" s="30"/>
      <c r="D327" s="30"/>
      <c r="E327" s="30"/>
      <c r="F327" s="30"/>
      <c r="G327" s="30"/>
      <c r="H327" s="30"/>
      <c r="I327" s="30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19" t="str">
        <f t="shared" si="5"/>
        <v/>
      </c>
    </row>
    <row r="328" spans="1:45" hidden="1">
      <c r="A328" s="30"/>
      <c r="B328" s="30"/>
      <c r="C328" s="30"/>
      <c r="D328" s="30"/>
      <c r="E328" s="30"/>
      <c r="F328" s="30"/>
      <c r="G328" s="30"/>
      <c r="H328" s="30"/>
      <c r="I328" s="30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19" t="str">
        <f t="shared" si="5"/>
        <v/>
      </c>
    </row>
    <row r="329" spans="1:45" hidden="1">
      <c r="A329" s="30"/>
      <c r="B329" s="30"/>
      <c r="C329" s="30"/>
      <c r="D329" s="30"/>
      <c r="E329" s="30"/>
      <c r="F329" s="30"/>
      <c r="G329" s="30"/>
      <c r="H329" s="30"/>
      <c r="I329" s="30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19" t="str">
        <f t="shared" si="5"/>
        <v/>
      </c>
    </row>
    <row r="330" spans="1:45" hidden="1">
      <c r="A330" s="30"/>
      <c r="B330" s="30"/>
      <c r="C330" s="30"/>
      <c r="D330" s="30"/>
      <c r="E330" s="30"/>
      <c r="F330" s="30"/>
      <c r="G330" s="30"/>
      <c r="H330" s="30"/>
      <c r="I330" s="30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19" t="str">
        <f t="shared" si="5"/>
        <v/>
      </c>
    </row>
    <row r="331" spans="1:45" hidden="1">
      <c r="A331" s="30"/>
      <c r="B331" s="30"/>
      <c r="C331" s="30"/>
      <c r="D331" s="30"/>
      <c r="E331" s="30"/>
      <c r="F331" s="30"/>
      <c r="G331" s="30"/>
      <c r="H331" s="30"/>
      <c r="I331" s="30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19" t="str">
        <f t="shared" si="5"/>
        <v/>
      </c>
    </row>
    <row r="332" spans="1:45" hidden="1">
      <c r="A332" s="30"/>
      <c r="B332" s="30"/>
      <c r="C332" s="30"/>
      <c r="D332" s="30"/>
      <c r="E332" s="30"/>
      <c r="F332" s="30"/>
      <c r="G332" s="30"/>
      <c r="H332" s="30"/>
      <c r="I332" s="30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19" t="str">
        <f t="shared" si="5"/>
        <v/>
      </c>
    </row>
    <row r="333" spans="1:45" hidden="1">
      <c r="A333" s="30"/>
      <c r="B333" s="30"/>
      <c r="C333" s="30"/>
      <c r="D333" s="30"/>
      <c r="E333" s="30"/>
      <c r="F333" s="30"/>
      <c r="G333" s="30"/>
      <c r="H333" s="30"/>
      <c r="I333" s="30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19" t="str">
        <f t="shared" si="5"/>
        <v/>
      </c>
    </row>
    <row r="334" spans="1:45" hidden="1">
      <c r="A334" s="30"/>
      <c r="B334" s="30"/>
      <c r="C334" s="30"/>
      <c r="D334" s="30"/>
      <c r="E334" s="30"/>
      <c r="F334" s="30"/>
      <c r="G334" s="30"/>
      <c r="H334" s="30"/>
      <c r="I334" s="30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19" t="str">
        <f t="shared" si="5"/>
        <v/>
      </c>
    </row>
    <row r="335" spans="1:45" hidden="1">
      <c r="A335" s="30"/>
      <c r="B335" s="30"/>
      <c r="C335" s="30"/>
      <c r="D335" s="30"/>
      <c r="E335" s="30"/>
      <c r="F335" s="30"/>
      <c r="G335" s="30"/>
      <c r="H335" s="30"/>
      <c r="I335" s="30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19" t="str">
        <f t="shared" si="5"/>
        <v/>
      </c>
    </row>
    <row r="336" spans="1:45" hidden="1">
      <c r="A336" s="30"/>
      <c r="B336" s="30"/>
      <c r="C336" s="30"/>
      <c r="D336" s="30"/>
      <c r="E336" s="30"/>
      <c r="F336" s="30"/>
      <c r="G336" s="30"/>
      <c r="H336" s="30"/>
      <c r="I336" s="30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19" t="str">
        <f t="shared" si="5"/>
        <v/>
      </c>
    </row>
    <row r="337" spans="1:45" hidden="1">
      <c r="A337" s="30"/>
      <c r="B337" s="30"/>
      <c r="C337" s="30"/>
      <c r="D337" s="30"/>
      <c r="E337" s="30"/>
      <c r="F337" s="30"/>
      <c r="G337" s="30"/>
      <c r="H337" s="30"/>
      <c r="I337" s="30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19" t="str">
        <f t="shared" si="5"/>
        <v/>
      </c>
    </row>
    <row r="338" spans="1:45" hidden="1">
      <c r="A338" s="30"/>
      <c r="B338" s="30"/>
      <c r="C338" s="30"/>
      <c r="D338" s="30"/>
      <c r="E338" s="30"/>
      <c r="F338" s="30"/>
      <c r="G338" s="30"/>
      <c r="H338" s="30"/>
      <c r="I338" s="30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19" t="str">
        <f t="shared" si="5"/>
        <v/>
      </c>
    </row>
    <row r="339" spans="1:45" hidden="1">
      <c r="A339" s="30"/>
      <c r="B339" s="30"/>
      <c r="C339" s="30"/>
      <c r="D339" s="30"/>
      <c r="E339" s="30"/>
      <c r="F339" s="30"/>
      <c r="G339" s="30"/>
      <c r="H339" s="30"/>
      <c r="I339" s="30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19" t="str">
        <f t="shared" si="5"/>
        <v/>
      </c>
    </row>
    <row r="340" spans="1:45" hidden="1">
      <c r="A340" s="30"/>
      <c r="B340" s="30"/>
      <c r="C340" s="30"/>
      <c r="D340" s="30"/>
      <c r="E340" s="30"/>
      <c r="F340" s="30"/>
      <c r="G340" s="30"/>
      <c r="H340" s="30"/>
      <c r="I340" s="30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19" t="str">
        <f t="shared" si="5"/>
        <v/>
      </c>
    </row>
    <row r="341" spans="1:45" hidden="1">
      <c r="A341" s="30"/>
      <c r="B341" s="30"/>
      <c r="C341" s="30"/>
      <c r="D341" s="30"/>
      <c r="E341" s="30"/>
      <c r="F341" s="30"/>
      <c r="G341" s="30"/>
      <c r="H341" s="30"/>
      <c r="I341" s="30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19" t="str">
        <f t="shared" si="5"/>
        <v/>
      </c>
    </row>
    <row r="342" spans="1:45" hidden="1">
      <c r="A342" s="30"/>
      <c r="B342" s="30"/>
      <c r="C342" s="30"/>
      <c r="D342" s="30"/>
      <c r="E342" s="30"/>
      <c r="F342" s="30"/>
      <c r="G342" s="30"/>
      <c r="H342" s="30"/>
      <c r="I342" s="30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2"/>
      <c r="AC342" s="31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19" t="str">
        <f t="shared" si="5"/>
        <v/>
      </c>
    </row>
    <row r="343" spans="1:45" hidden="1">
      <c r="A343" s="30"/>
      <c r="B343" s="30"/>
      <c r="C343" s="30"/>
      <c r="D343" s="30"/>
      <c r="E343" s="30"/>
      <c r="F343" s="30"/>
      <c r="G343" s="30"/>
      <c r="H343" s="30"/>
      <c r="I343" s="30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2"/>
      <c r="AC343" s="31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19" t="str">
        <f t="shared" si="5"/>
        <v/>
      </c>
    </row>
    <row r="344" spans="1:45" hidden="1">
      <c r="A344" s="30"/>
      <c r="B344" s="30"/>
      <c r="C344" s="30"/>
      <c r="D344" s="30"/>
      <c r="E344" s="30"/>
      <c r="F344" s="30"/>
      <c r="G344" s="30"/>
      <c r="H344" s="30"/>
      <c r="I344" s="30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19" t="str">
        <f t="shared" si="5"/>
        <v/>
      </c>
    </row>
    <row r="345" spans="1:45" hidden="1">
      <c r="A345" s="30"/>
      <c r="B345" s="30"/>
      <c r="C345" s="30"/>
      <c r="D345" s="30"/>
      <c r="E345" s="30"/>
      <c r="F345" s="30"/>
      <c r="G345" s="30"/>
      <c r="H345" s="30"/>
      <c r="I345" s="30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2"/>
      <c r="AC345" s="31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19" t="str">
        <f t="shared" si="5"/>
        <v/>
      </c>
    </row>
    <row r="346" spans="1:45" hidden="1">
      <c r="A346" s="30"/>
      <c r="B346" s="30"/>
      <c r="C346" s="30"/>
      <c r="D346" s="30"/>
      <c r="E346" s="30"/>
      <c r="F346" s="30"/>
      <c r="G346" s="30"/>
      <c r="H346" s="30"/>
      <c r="I346" s="30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2"/>
      <c r="AC346" s="31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19" t="str">
        <f t="shared" si="5"/>
        <v/>
      </c>
    </row>
    <row r="347" spans="1:45" hidden="1">
      <c r="A347" s="30"/>
      <c r="B347" s="30"/>
      <c r="C347" s="30"/>
      <c r="D347" s="30"/>
      <c r="E347" s="30"/>
      <c r="F347" s="30"/>
      <c r="G347" s="30"/>
      <c r="H347" s="30"/>
      <c r="I347" s="30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2"/>
      <c r="AC347" s="31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19" t="str">
        <f t="shared" si="5"/>
        <v/>
      </c>
    </row>
    <row r="348" spans="1:45" hidden="1">
      <c r="A348" s="30"/>
      <c r="B348" s="30"/>
      <c r="C348" s="30"/>
      <c r="D348" s="30"/>
      <c r="E348" s="30"/>
      <c r="F348" s="30"/>
      <c r="G348" s="30"/>
      <c r="H348" s="30"/>
      <c r="I348" s="30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19" t="str">
        <f t="shared" si="5"/>
        <v/>
      </c>
    </row>
    <row r="349" spans="1:45" hidden="1">
      <c r="A349" s="30"/>
      <c r="B349" s="30"/>
      <c r="C349" s="30"/>
      <c r="D349" s="30"/>
      <c r="E349" s="30"/>
      <c r="F349" s="30"/>
      <c r="G349" s="30"/>
      <c r="H349" s="30"/>
      <c r="I349" s="30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2"/>
      <c r="AC349" s="31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19" t="str">
        <f t="shared" si="5"/>
        <v/>
      </c>
    </row>
    <row r="350" spans="1:45" hidden="1">
      <c r="A350" s="30"/>
      <c r="B350" s="30"/>
      <c r="C350" s="30"/>
      <c r="D350" s="30"/>
      <c r="E350" s="30"/>
      <c r="F350" s="30"/>
      <c r="G350" s="30"/>
      <c r="H350" s="30"/>
      <c r="I350" s="30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2"/>
      <c r="AC350" s="31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19" t="str">
        <f t="shared" si="5"/>
        <v/>
      </c>
    </row>
    <row r="351" spans="1:45" hidden="1">
      <c r="A351" s="30"/>
      <c r="B351" s="30"/>
      <c r="C351" s="30"/>
      <c r="D351" s="30"/>
      <c r="E351" s="30"/>
      <c r="F351" s="30"/>
      <c r="G351" s="30"/>
      <c r="H351" s="30"/>
      <c r="I351" s="30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19" t="str">
        <f t="shared" si="5"/>
        <v/>
      </c>
    </row>
    <row r="352" spans="1:45" hidden="1">
      <c r="A352" s="30"/>
      <c r="B352" s="30"/>
      <c r="C352" s="30"/>
      <c r="D352" s="30"/>
      <c r="E352" s="30"/>
      <c r="F352" s="30"/>
      <c r="G352" s="30"/>
      <c r="H352" s="30"/>
      <c r="I352" s="30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2"/>
      <c r="AC352" s="31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19" t="str">
        <f t="shared" si="5"/>
        <v/>
      </c>
    </row>
    <row r="353" spans="1:45" hidden="1">
      <c r="A353" s="30"/>
      <c r="B353" s="30"/>
      <c r="C353" s="30"/>
      <c r="D353" s="30"/>
      <c r="E353" s="30"/>
      <c r="F353" s="30"/>
      <c r="G353" s="30"/>
      <c r="H353" s="30"/>
      <c r="I353" s="30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2"/>
      <c r="AC353" s="31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19" t="str">
        <f t="shared" si="5"/>
        <v/>
      </c>
    </row>
    <row r="354" spans="1:45" hidden="1">
      <c r="A354" s="30"/>
      <c r="B354" s="30"/>
      <c r="C354" s="30"/>
      <c r="D354" s="30"/>
      <c r="E354" s="30"/>
      <c r="F354" s="30"/>
      <c r="G354" s="30"/>
      <c r="H354" s="30"/>
      <c r="I354" s="30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19" t="str">
        <f t="shared" si="5"/>
        <v/>
      </c>
    </row>
    <row r="355" spans="1:45" hidden="1">
      <c r="A355" s="30"/>
      <c r="B355" s="30"/>
      <c r="C355" s="30"/>
      <c r="D355" s="30"/>
      <c r="E355" s="30"/>
      <c r="F355" s="30"/>
      <c r="G355" s="30"/>
      <c r="H355" s="30"/>
      <c r="I355" s="30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19" t="str">
        <f t="shared" si="5"/>
        <v/>
      </c>
    </row>
    <row r="356" spans="1:45" hidden="1">
      <c r="A356" s="30"/>
      <c r="B356" s="30"/>
      <c r="C356" s="30"/>
      <c r="D356" s="30"/>
      <c r="E356" s="30"/>
      <c r="F356" s="30"/>
      <c r="G356" s="30"/>
      <c r="H356" s="30"/>
      <c r="I356" s="30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19" t="str">
        <f t="shared" si="5"/>
        <v/>
      </c>
    </row>
    <row r="357" spans="1:45" hidden="1">
      <c r="A357" s="30"/>
      <c r="B357" s="30"/>
      <c r="C357" s="30"/>
      <c r="D357" s="30"/>
      <c r="E357" s="30"/>
      <c r="F357" s="30"/>
      <c r="G357" s="30"/>
      <c r="H357" s="30"/>
      <c r="I357" s="30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2"/>
      <c r="AC357" s="31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19" t="str">
        <f t="shared" si="5"/>
        <v/>
      </c>
    </row>
    <row r="358" spans="1:45" hidden="1">
      <c r="A358" s="30"/>
      <c r="B358" s="30"/>
      <c r="C358" s="30"/>
      <c r="D358" s="30"/>
      <c r="E358" s="30"/>
      <c r="F358" s="30"/>
      <c r="G358" s="30"/>
      <c r="H358" s="30"/>
      <c r="I358" s="30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2"/>
      <c r="AC358" s="31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19" t="str">
        <f t="shared" si="5"/>
        <v/>
      </c>
    </row>
    <row r="359" spans="1:45" hidden="1">
      <c r="A359" s="30"/>
      <c r="B359" s="30"/>
      <c r="C359" s="30"/>
      <c r="D359" s="30"/>
      <c r="E359" s="30"/>
      <c r="F359" s="30"/>
      <c r="G359" s="30"/>
      <c r="H359" s="30"/>
      <c r="I359" s="30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19" t="str">
        <f t="shared" si="5"/>
        <v/>
      </c>
    </row>
    <row r="360" spans="1:45" hidden="1">
      <c r="A360" s="30"/>
      <c r="B360" s="30"/>
      <c r="C360" s="30"/>
      <c r="D360" s="30"/>
      <c r="E360" s="30"/>
      <c r="F360" s="30"/>
      <c r="G360" s="30"/>
      <c r="H360" s="30"/>
      <c r="I360" s="30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19" t="str">
        <f t="shared" si="5"/>
        <v/>
      </c>
    </row>
    <row r="361" spans="1:45" hidden="1">
      <c r="A361" s="30"/>
      <c r="B361" s="30"/>
      <c r="C361" s="30"/>
      <c r="D361" s="30"/>
      <c r="E361" s="30"/>
      <c r="F361" s="30"/>
      <c r="G361" s="30"/>
      <c r="H361" s="30"/>
      <c r="I361" s="30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19" t="str">
        <f t="shared" si="5"/>
        <v/>
      </c>
    </row>
    <row r="362" spans="1:45" hidden="1">
      <c r="A362" s="30"/>
      <c r="B362" s="30"/>
      <c r="C362" s="30"/>
      <c r="D362" s="30"/>
      <c r="E362" s="30"/>
      <c r="F362" s="30"/>
      <c r="G362" s="30"/>
      <c r="H362" s="30"/>
      <c r="I362" s="30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19" t="str">
        <f t="shared" si="5"/>
        <v/>
      </c>
    </row>
    <row r="363" spans="1:45" hidden="1">
      <c r="A363" s="30"/>
      <c r="B363" s="30"/>
      <c r="C363" s="30"/>
      <c r="D363" s="30"/>
      <c r="E363" s="30"/>
      <c r="F363" s="30"/>
      <c r="G363" s="30"/>
      <c r="H363" s="30"/>
      <c r="I363" s="30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19" t="str">
        <f t="shared" si="5"/>
        <v/>
      </c>
    </row>
    <row r="364" spans="1:45" hidden="1">
      <c r="A364" s="30"/>
      <c r="B364" s="30"/>
      <c r="C364" s="30"/>
      <c r="D364" s="30"/>
      <c r="E364" s="30"/>
      <c r="F364" s="30"/>
      <c r="G364" s="30"/>
      <c r="H364" s="30"/>
      <c r="I364" s="30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19" t="str">
        <f t="shared" si="5"/>
        <v/>
      </c>
    </row>
    <row r="365" spans="1:45" hidden="1">
      <c r="A365" s="30"/>
      <c r="B365" s="30"/>
      <c r="C365" s="30"/>
      <c r="D365" s="30"/>
      <c r="E365" s="30"/>
      <c r="F365" s="30"/>
      <c r="G365" s="30"/>
      <c r="H365" s="30"/>
      <c r="I365" s="30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19" t="str">
        <f t="shared" si="5"/>
        <v/>
      </c>
    </row>
    <row r="366" spans="1:45" hidden="1">
      <c r="A366" s="30"/>
      <c r="B366" s="30"/>
      <c r="C366" s="30"/>
      <c r="D366" s="30"/>
      <c r="E366" s="30"/>
      <c r="F366" s="30"/>
      <c r="G366" s="30"/>
      <c r="H366" s="30"/>
      <c r="I366" s="30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19" t="str">
        <f t="shared" si="5"/>
        <v/>
      </c>
    </row>
    <row r="367" spans="1:45" hidden="1">
      <c r="A367" s="30"/>
      <c r="B367" s="30"/>
      <c r="C367" s="30"/>
      <c r="D367" s="30"/>
      <c r="E367" s="30"/>
      <c r="F367" s="30"/>
      <c r="G367" s="30"/>
      <c r="H367" s="30"/>
      <c r="I367" s="30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19" t="str">
        <f t="shared" si="5"/>
        <v/>
      </c>
    </row>
    <row r="368" spans="1:45" hidden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19" t="str">
        <f t="shared" si="5"/>
        <v/>
      </c>
    </row>
    <row r="369" spans="1:45" hidden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19" t="str">
        <f t="shared" si="5"/>
        <v/>
      </c>
    </row>
    <row r="370" spans="1:45" hidden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19" t="str">
        <f t="shared" si="5"/>
        <v/>
      </c>
    </row>
    <row r="371" spans="1:45" hidden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19" t="str">
        <f t="shared" si="5"/>
        <v/>
      </c>
    </row>
    <row r="372" spans="1:45" hidden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19" t="str">
        <f t="shared" si="5"/>
        <v/>
      </c>
    </row>
    <row r="373" spans="1:45" hidden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19" t="str">
        <f t="shared" si="5"/>
        <v/>
      </c>
    </row>
    <row r="374" spans="1:45" hidden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19" t="str">
        <f t="shared" si="5"/>
        <v/>
      </c>
    </row>
    <row r="375" spans="1:45" hidden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19" t="str">
        <f t="shared" si="5"/>
        <v/>
      </c>
    </row>
    <row r="376" spans="1:45" hidden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19" t="str">
        <f t="shared" si="5"/>
        <v/>
      </c>
    </row>
    <row r="377" spans="1:45" hidden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19" t="str">
        <f t="shared" si="5"/>
        <v/>
      </c>
    </row>
    <row r="378" spans="1:45" hidden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19" t="str">
        <f t="shared" si="5"/>
        <v/>
      </c>
    </row>
    <row r="379" spans="1:45" hidden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19" t="str">
        <f t="shared" si="5"/>
        <v/>
      </c>
    </row>
    <row r="380" spans="1:45" hidden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19" t="str">
        <f t="shared" si="5"/>
        <v/>
      </c>
    </row>
    <row r="381" spans="1:45" hidden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19" t="str">
        <f t="shared" si="5"/>
        <v/>
      </c>
    </row>
    <row r="382" spans="1:45" hidden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19" t="str">
        <f t="shared" si="5"/>
        <v/>
      </c>
    </row>
    <row r="383" spans="1:45" hidden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19" t="str">
        <f t="shared" si="5"/>
        <v/>
      </c>
    </row>
    <row r="384" spans="1:45" hidden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19" t="str">
        <f t="shared" si="5"/>
        <v/>
      </c>
    </row>
    <row r="385" spans="1:45" hidden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19" t="str">
        <f t="shared" si="5"/>
        <v/>
      </c>
    </row>
    <row r="386" spans="1:45" hidden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19" t="str">
        <f t="shared" si="5"/>
        <v/>
      </c>
    </row>
    <row r="387" spans="1:45" hidden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19" t="str">
        <f t="shared" si="5"/>
        <v/>
      </c>
    </row>
    <row r="388" spans="1:45" hidden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19" t="str">
        <f t="shared" ref="AS388:AS451" si="6">+LEFT(AN388,1)</f>
        <v/>
      </c>
    </row>
    <row r="389" spans="1:45" hidden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19" t="str">
        <f t="shared" si="6"/>
        <v/>
      </c>
    </row>
    <row r="390" spans="1:45" hidden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19" t="str">
        <f t="shared" si="6"/>
        <v/>
      </c>
    </row>
    <row r="391" spans="1:45" hidden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19" t="str">
        <f t="shared" si="6"/>
        <v/>
      </c>
    </row>
    <row r="392" spans="1:45" hidden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19" t="str">
        <f t="shared" si="6"/>
        <v/>
      </c>
    </row>
    <row r="393" spans="1:45" hidden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19" t="str">
        <f t="shared" si="6"/>
        <v/>
      </c>
    </row>
    <row r="394" spans="1:45" hidden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19" t="str">
        <f t="shared" si="6"/>
        <v/>
      </c>
    </row>
    <row r="395" spans="1:45" hidden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19" t="str">
        <f t="shared" si="6"/>
        <v/>
      </c>
    </row>
    <row r="396" spans="1:45" hidden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19" t="str">
        <f t="shared" si="6"/>
        <v/>
      </c>
    </row>
    <row r="397" spans="1:45" hidden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19" t="str">
        <f t="shared" si="6"/>
        <v/>
      </c>
    </row>
    <row r="398" spans="1:45" hidden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19" t="str">
        <f t="shared" si="6"/>
        <v/>
      </c>
    </row>
    <row r="399" spans="1:45" hidden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19" t="str">
        <f t="shared" si="6"/>
        <v/>
      </c>
    </row>
    <row r="400" spans="1:45" hidden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19" t="str">
        <f t="shared" si="6"/>
        <v/>
      </c>
    </row>
    <row r="401" spans="1:45" hidden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19" t="str">
        <f t="shared" si="6"/>
        <v/>
      </c>
    </row>
    <row r="402" spans="1:45" hidden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19" t="str">
        <f t="shared" si="6"/>
        <v/>
      </c>
    </row>
    <row r="403" spans="1:45" hidden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19" t="str">
        <f t="shared" si="6"/>
        <v/>
      </c>
    </row>
    <row r="404" spans="1:45" hidden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19" t="str">
        <f t="shared" si="6"/>
        <v/>
      </c>
    </row>
    <row r="405" spans="1:45" hidden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19" t="str">
        <f t="shared" si="6"/>
        <v/>
      </c>
    </row>
    <row r="406" spans="1:45" hidden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19" t="str">
        <f t="shared" si="6"/>
        <v/>
      </c>
    </row>
    <row r="407" spans="1:45" hidden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19" t="str">
        <f t="shared" si="6"/>
        <v/>
      </c>
    </row>
    <row r="408" spans="1:45" hidden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19" t="str">
        <f t="shared" si="6"/>
        <v/>
      </c>
    </row>
    <row r="409" spans="1:45" hidden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19" t="str">
        <f t="shared" si="6"/>
        <v/>
      </c>
    </row>
    <row r="410" spans="1:45" hidden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19" t="str">
        <f t="shared" si="6"/>
        <v/>
      </c>
    </row>
    <row r="411" spans="1:45" hidden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19" t="str">
        <f t="shared" si="6"/>
        <v/>
      </c>
    </row>
    <row r="412" spans="1:45" hidden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19" t="str">
        <f t="shared" si="6"/>
        <v/>
      </c>
    </row>
    <row r="413" spans="1:45" hidden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19" t="str">
        <f t="shared" si="6"/>
        <v/>
      </c>
    </row>
    <row r="414" spans="1:45" hidden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19" t="str">
        <f t="shared" si="6"/>
        <v/>
      </c>
    </row>
    <row r="415" spans="1:45" hidden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19" t="str">
        <f t="shared" si="6"/>
        <v/>
      </c>
    </row>
    <row r="416" spans="1:45" hidden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19" t="str">
        <f t="shared" si="6"/>
        <v/>
      </c>
    </row>
    <row r="417" spans="1:45" hidden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19" t="str">
        <f t="shared" si="6"/>
        <v/>
      </c>
    </row>
    <row r="418" spans="1:45" hidden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19" t="str">
        <f t="shared" si="6"/>
        <v/>
      </c>
    </row>
    <row r="419" spans="1:45" hidden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19" t="str">
        <f t="shared" si="6"/>
        <v/>
      </c>
    </row>
    <row r="420" spans="1:45" hidden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19" t="str">
        <f t="shared" si="6"/>
        <v/>
      </c>
    </row>
    <row r="421" spans="1:45" hidden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19" t="str">
        <f t="shared" si="6"/>
        <v/>
      </c>
    </row>
    <row r="422" spans="1:45" hidden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19" t="str">
        <f t="shared" si="6"/>
        <v/>
      </c>
    </row>
    <row r="423" spans="1:45" hidden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19" t="str">
        <f t="shared" si="6"/>
        <v/>
      </c>
    </row>
    <row r="424" spans="1:45" hidden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19" t="str">
        <f t="shared" si="6"/>
        <v/>
      </c>
    </row>
    <row r="425" spans="1:45" hidden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19" t="str">
        <f t="shared" si="6"/>
        <v/>
      </c>
    </row>
    <row r="426" spans="1:45" hidden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19" t="str">
        <f t="shared" si="6"/>
        <v/>
      </c>
    </row>
    <row r="427" spans="1:45" hidden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19" t="str">
        <f t="shared" si="6"/>
        <v/>
      </c>
    </row>
    <row r="428" spans="1:45" hidden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19" t="str">
        <f t="shared" si="6"/>
        <v/>
      </c>
    </row>
    <row r="429" spans="1:45" hidden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19" t="str">
        <f t="shared" si="6"/>
        <v/>
      </c>
    </row>
    <row r="430" spans="1:45" hidden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19" t="str">
        <f t="shared" si="6"/>
        <v/>
      </c>
    </row>
    <row r="431" spans="1:45" hidden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19" t="str">
        <f t="shared" si="6"/>
        <v/>
      </c>
    </row>
    <row r="432" spans="1:45" hidden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19" t="str">
        <f t="shared" si="6"/>
        <v/>
      </c>
    </row>
    <row r="433" spans="1:45" hidden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19" t="str">
        <f t="shared" si="6"/>
        <v/>
      </c>
    </row>
    <row r="434" spans="1:45" hidden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19" t="str">
        <f t="shared" si="6"/>
        <v/>
      </c>
    </row>
    <row r="435" spans="1:45" hidden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19" t="str">
        <f t="shared" si="6"/>
        <v/>
      </c>
    </row>
    <row r="436" spans="1:45" hidden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19" t="str">
        <f t="shared" si="6"/>
        <v/>
      </c>
    </row>
    <row r="437" spans="1:45" hidden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19" t="str">
        <f t="shared" si="6"/>
        <v/>
      </c>
    </row>
    <row r="438" spans="1:45" hidden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19" t="str">
        <f t="shared" si="6"/>
        <v/>
      </c>
    </row>
    <row r="439" spans="1:45" hidden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19" t="str">
        <f t="shared" si="6"/>
        <v/>
      </c>
    </row>
    <row r="440" spans="1:45" hidden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19" t="str">
        <f t="shared" si="6"/>
        <v/>
      </c>
    </row>
    <row r="441" spans="1:45" hidden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19" t="str">
        <f t="shared" si="6"/>
        <v/>
      </c>
    </row>
    <row r="442" spans="1:45" hidden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19" t="str">
        <f t="shared" si="6"/>
        <v/>
      </c>
    </row>
    <row r="443" spans="1:45" hidden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19" t="str">
        <f t="shared" si="6"/>
        <v/>
      </c>
    </row>
    <row r="444" spans="1:45" hidden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19" t="str">
        <f t="shared" si="6"/>
        <v/>
      </c>
    </row>
    <row r="445" spans="1:45" hidden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19" t="str">
        <f t="shared" si="6"/>
        <v/>
      </c>
    </row>
    <row r="446" spans="1:45" hidden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19" t="str">
        <f t="shared" si="6"/>
        <v/>
      </c>
    </row>
    <row r="447" spans="1:45" hidden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19" t="str">
        <f t="shared" si="6"/>
        <v/>
      </c>
    </row>
    <row r="448" spans="1:45" hidden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19" t="str">
        <f t="shared" si="6"/>
        <v/>
      </c>
    </row>
    <row r="449" spans="1:45" hidden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19" t="str">
        <f t="shared" si="6"/>
        <v/>
      </c>
    </row>
    <row r="450" spans="1:45" hidden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19" t="str">
        <f t="shared" si="6"/>
        <v/>
      </c>
    </row>
    <row r="451" spans="1:45" hidden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19" t="str">
        <f t="shared" si="6"/>
        <v/>
      </c>
    </row>
    <row r="452" spans="1:45" hidden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19" t="str">
        <f t="shared" ref="AS452:AS515" si="7">+LEFT(AN452,1)</f>
        <v/>
      </c>
    </row>
    <row r="453" spans="1:45" hidden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19" t="str">
        <f t="shared" si="7"/>
        <v/>
      </c>
    </row>
    <row r="454" spans="1:45" hidden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19" t="str">
        <f t="shared" si="7"/>
        <v/>
      </c>
    </row>
    <row r="455" spans="1:45" hidden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19" t="str">
        <f t="shared" si="7"/>
        <v/>
      </c>
    </row>
    <row r="456" spans="1:45" hidden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19" t="str">
        <f t="shared" si="7"/>
        <v/>
      </c>
    </row>
    <row r="457" spans="1:45" hidden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19" t="str">
        <f t="shared" si="7"/>
        <v/>
      </c>
    </row>
    <row r="458" spans="1:45" hidden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19" t="str">
        <f t="shared" si="7"/>
        <v/>
      </c>
    </row>
    <row r="459" spans="1:45" hidden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19" t="str">
        <f t="shared" si="7"/>
        <v/>
      </c>
    </row>
    <row r="460" spans="1:45" hidden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19" t="str">
        <f t="shared" si="7"/>
        <v/>
      </c>
    </row>
    <row r="461" spans="1:45" hidden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19" t="str">
        <f t="shared" si="7"/>
        <v/>
      </c>
    </row>
    <row r="462" spans="1:45" hidden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19" t="str">
        <f t="shared" si="7"/>
        <v/>
      </c>
    </row>
    <row r="463" spans="1:45" hidden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19" t="str">
        <f t="shared" si="7"/>
        <v/>
      </c>
    </row>
    <row r="464" spans="1:45" hidden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19" t="str">
        <f t="shared" si="7"/>
        <v/>
      </c>
    </row>
    <row r="465" spans="1:45" hidden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19" t="str">
        <f t="shared" si="7"/>
        <v/>
      </c>
    </row>
    <row r="466" spans="1:45" hidden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19" t="str">
        <f t="shared" si="7"/>
        <v/>
      </c>
    </row>
    <row r="467" spans="1:45" hidden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19" t="str">
        <f t="shared" si="7"/>
        <v/>
      </c>
    </row>
    <row r="468" spans="1:45" hidden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19" t="str">
        <f t="shared" si="7"/>
        <v/>
      </c>
    </row>
    <row r="469" spans="1:45" hidden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19" t="str">
        <f t="shared" si="7"/>
        <v/>
      </c>
    </row>
    <row r="470" spans="1:45" hidden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19" t="str">
        <f t="shared" si="7"/>
        <v/>
      </c>
    </row>
    <row r="471" spans="1:45" hidden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19" t="str">
        <f t="shared" si="7"/>
        <v/>
      </c>
    </row>
    <row r="472" spans="1:45" hidden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19" t="str">
        <f t="shared" si="7"/>
        <v/>
      </c>
    </row>
    <row r="473" spans="1:45" hidden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19" t="str">
        <f t="shared" si="7"/>
        <v/>
      </c>
    </row>
    <row r="474" spans="1:45" hidden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19" t="str">
        <f t="shared" si="7"/>
        <v/>
      </c>
    </row>
    <row r="475" spans="1:45" hidden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19" t="str">
        <f t="shared" si="7"/>
        <v/>
      </c>
    </row>
    <row r="476" spans="1:45" hidden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19" t="str">
        <f t="shared" si="7"/>
        <v/>
      </c>
    </row>
    <row r="477" spans="1:45" hidden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19" t="str">
        <f t="shared" si="7"/>
        <v/>
      </c>
    </row>
    <row r="478" spans="1:45" hidden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19" t="str">
        <f t="shared" si="7"/>
        <v/>
      </c>
    </row>
    <row r="479" spans="1:45" hidden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19" t="str">
        <f t="shared" si="7"/>
        <v/>
      </c>
    </row>
    <row r="480" spans="1:45" hidden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19" t="str">
        <f t="shared" si="7"/>
        <v/>
      </c>
    </row>
    <row r="481" spans="1:45" hidden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19" t="str">
        <f t="shared" si="7"/>
        <v/>
      </c>
    </row>
    <row r="482" spans="1:45" hidden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19" t="str">
        <f t="shared" si="7"/>
        <v/>
      </c>
    </row>
    <row r="483" spans="1:45" hidden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19" t="str">
        <f t="shared" si="7"/>
        <v/>
      </c>
    </row>
    <row r="484" spans="1:45" hidden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19" t="str">
        <f t="shared" si="7"/>
        <v/>
      </c>
    </row>
    <row r="485" spans="1:45" hidden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19" t="str">
        <f t="shared" si="7"/>
        <v/>
      </c>
    </row>
    <row r="486" spans="1:45" hidden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19" t="str">
        <f t="shared" si="7"/>
        <v/>
      </c>
    </row>
    <row r="487" spans="1:45" hidden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19" t="str">
        <f t="shared" si="7"/>
        <v/>
      </c>
    </row>
    <row r="488" spans="1:45" hidden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19" t="str">
        <f t="shared" si="7"/>
        <v/>
      </c>
    </row>
    <row r="489" spans="1:45" hidden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19" t="str">
        <f t="shared" si="7"/>
        <v/>
      </c>
    </row>
    <row r="490" spans="1:45" hidden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19" t="str">
        <f t="shared" si="7"/>
        <v/>
      </c>
    </row>
    <row r="491" spans="1:45" hidden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19" t="str">
        <f t="shared" si="7"/>
        <v/>
      </c>
    </row>
    <row r="492" spans="1:45" hidden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19" t="str">
        <f t="shared" si="7"/>
        <v/>
      </c>
    </row>
    <row r="493" spans="1:45" hidden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19" t="str">
        <f t="shared" si="7"/>
        <v/>
      </c>
    </row>
    <row r="494" spans="1:45" hidden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19" t="str">
        <f t="shared" si="7"/>
        <v/>
      </c>
    </row>
    <row r="495" spans="1:45" hidden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19" t="str">
        <f t="shared" si="7"/>
        <v/>
      </c>
    </row>
    <row r="496" spans="1:45" hidden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19" t="str">
        <f t="shared" si="7"/>
        <v/>
      </c>
    </row>
    <row r="497" spans="1:45" hidden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19" t="str">
        <f t="shared" si="7"/>
        <v/>
      </c>
    </row>
    <row r="498" spans="1:45" hidden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19" t="str">
        <f t="shared" si="7"/>
        <v/>
      </c>
    </row>
    <row r="499" spans="1:45" hidden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19" t="str">
        <f t="shared" si="7"/>
        <v/>
      </c>
    </row>
    <row r="500" spans="1:45" hidden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19" t="str">
        <f t="shared" si="7"/>
        <v/>
      </c>
    </row>
    <row r="501" spans="1:45" hidden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19" t="str">
        <f t="shared" si="7"/>
        <v/>
      </c>
    </row>
    <row r="502" spans="1:45" hidden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19" t="str">
        <f t="shared" si="7"/>
        <v/>
      </c>
    </row>
    <row r="503" spans="1:45" hidden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19" t="str">
        <f t="shared" si="7"/>
        <v/>
      </c>
    </row>
    <row r="504" spans="1:45" hidden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19" t="str">
        <f t="shared" si="7"/>
        <v/>
      </c>
    </row>
    <row r="505" spans="1:45" hidden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19" t="str">
        <f t="shared" si="7"/>
        <v/>
      </c>
    </row>
    <row r="506" spans="1:45" hidden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19" t="str">
        <f t="shared" si="7"/>
        <v/>
      </c>
    </row>
    <row r="507" spans="1:45" hidden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19" t="str">
        <f t="shared" si="7"/>
        <v/>
      </c>
    </row>
    <row r="508" spans="1:45" hidden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19" t="str">
        <f t="shared" si="7"/>
        <v/>
      </c>
    </row>
    <row r="509" spans="1:45" hidden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19" t="str">
        <f t="shared" si="7"/>
        <v/>
      </c>
    </row>
    <row r="510" spans="1:45" hidden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19" t="str">
        <f t="shared" si="7"/>
        <v/>
      </c>
    </row>
    <row r="511" spans="1:45" hidden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19" t="str">
        <f t="shared" si="7"/>
        <v/>
      </c>
    </row>
    <row r="512" spans="1:45" hidden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19" t="str">
        <f t="shared" si="7"/>
        <v/>
      </c>
    </row>
    <row r="513" spans="1:45" hidden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19" t="str">
        <f t="shared" si="7"/>
        <v/>
      </c>
    </row>
    <row r="514" spans="1:45" hidden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19" t="str">
        <f t="shared" si="7"/>
        <v/>
      </c>
    </row>
    <row r="515" spans="1:45" hidden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19" t="str">
        <f t="shared" si="7"/>
        <v/>
      </c>
    </row>
    <row r="516" spans="1:45" hidden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19" t="str">
        <f t="shared" ref="AS516:AS579" si="8">+LEFT(AN516,1)</f>
        <v/>
      </c>
    </row>
    <row r="517" spans="1:45" hidden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19" t="str">
        <f t="shared" si="8"/>
        <v/>
      </c>
    </row>
    <row r="518" spans="1:45" hidden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19" t="str">
        <f t="shared" si="8"/>
        <v/>
      </c>
    </row>
    <row r="519" spans="1:45" hidden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19" t="str">
        <f t="shared" si="8"/>
        <v/>
      </c>
    </row>
    <row r="520" spans="1:45" hidden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19" t="str">
        <f t="shared" si="8"/>
        <v/>
      </c>
    </row>
    <row r="521" spans="1:45" hidden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19" t="str">
        <f t="shared" si="8"/>
        <v/>
      </c>
    </row>
    <row r="522" spans="1:45" hidden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19" t="str">
        <f t="shared" si="8"/>
        <v/>
      </c>
    </row>
    <row r="523" spans="1:45" hidden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19" t="str">
        <f t="shared" si="8"/>
        <v/>
      </c>
    </row>
    <row r="524" spans="1:45" hidden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19" t="str">
        <f t="shared" si="8"/>
        <v/>
      </c>
    </row>
    <row r="525" spans="1:45" hidden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19" t="str">
        <f t="shared" si="8"/>
        <v/>
      </c>
    </row>
    <row r="526" spans="1:45" hidden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19" t="str">
        <f t="shared" si="8"/>
        <v/>
      </c>
    </row>
    <row r="527" spans="1:45" hidden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19" t="str">
        <f t="shared" si="8"/>
        <v/>
      </c>
    </row>
    <row r="528" spans="1:45" hidden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19" t="str">
        <f t="shared" si="8"/>
        <v/>
      </c>
    </row>
    <row r="529" spans="1:45" hidden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19" t="str">
        <f t="shared" si="8"/>
        <v/>
      </c>
    </row>
    <row r="530" spans="1:45" hidden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19" t="str">
        <f t="shared" si="8"/>
        <v/>
      </c>
    </row>
    <row r="531" spans="1:45" hidden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19" t="str">
        <f t="shared" si="8"/>
        <v/>
      </c>
    </row>
    <row r="532" spans="1:45" hidden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19" t="str">
        <f t="shared" si="8"/>
        <v/>
      </c>
    </row>
    <row r="533" spans="1:45" hidden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19" t="str">
        <f t="shared" si="8"/>
        <v/>
      </c>
    </row>
    <row r="534" spans="1:45" hidden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19" t="str">
        <f t="shared" si="8"/>
        <v/>
      </c>
    </row>
    <row r="535" spans="1:45" hidden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19" t="str">
        <f t="shared" si="8"/>
        <v/>
      </c>
    </row>
    <row r="536" spans="1:45" hidden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19" t="str">
        <f t="shared" si="8"/>
        <v/>
      </c>
    </row>
    <row r="537" spans="1:45" hidden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19" t="str">
        <f t="shared" si="8"/>
        <v/>
      </c>
    </row>
    <row r="538" spans="1:45" hidden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19" t="str">
        <f t="shared" si="8"/>
        <v/>
      </c>
    </row>
    <row r="539" spans="1:45" hidden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19" t="str">
        <f t="shared" si="8"/>
        <v/>
      </c>
    </row>
    <row r="540" spans="1:45" hidden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19" t="str">
        <f t="shared" si="8"/>
        <v/>
      </c>
    </row>
    <row r="541" spans="1:45" hidden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19" t="str">
        <f t="shared" si="8"/>
        <v/>
      </c>
    </row>
    <row r="542" spans="1:45" hidden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19" t="str">
        <f t="shared" si="8"/>
        <v/>
      </c>
    </row>
    <row r="543" spans="1:45" hidden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19" t="str">
        <f t="shared" si="8"/>
        <v/>
      </c>
    </row>
    <row r="544" spans="1:45" hidden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19" t="str">
        <f t="shared" si="8"/>
        <v/>
      </c>
    </row>
    <row r="545" spans="1:45" hidden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19" t="str">
        <f t="shared" si="8"/>
        <v/>
      </c>
    </row>
    <row r="546" spans="1:45" hidden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19" t="str">
        <f t="shared" si="8"/>
        <v/>
      </c>
    </row>
    <row r="547" spans="1:45" hidden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19" t="str">
        <f t="shared" si="8"/>
        <v/>
      </c>
    </row>
    <row r="548" spans="1:45" hidden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19" t="str">
        <f t="shared" si="8"/>
        <v/>
      </c>
    </row>
    <row r="549" spans="1:45" hidden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19" t="str">
        <f t="shared" si="8"/>
        <v/>
      </c>
    </row>
    <row r="550" spans="1:45" hidden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19" t="str">
        <f t="shared" si="8"/>
        <v/>
      </c>
    </row>
    <row r="551" spans="1:45" hidden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19" t="str">
        <f t="shared" si="8"/>
        <v/>
      </c>
    </row>
    <row r="552" spans="1:45" hidden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19" t="str">
        <f t="shared" si="8"/>
        <v/>
      </c>
    </row>
    <row r="553" spans="1:45" hidden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19" t="str">
        <f t="shared" si="8"/>
        <v/>
      </c>
    </row>
    <row r="554" spans="1:45" hidden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19" t="str">
        <f t="shared" si="8"/>
        <v/>
      </c>
    </row>
    <row r="555" spans="1:45" hidden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19" t="str">
        <f t="shared" si="8"/>
        <v/>
      </c>
    </row>
    <row r="556" spans="1:45" hidden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19" t="str">
        <f t="shared" si="8"/>
        <v/>
      </c>
    </row>
    <row r="557" spans="1:45" hidden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19" t="str">
        <f t="shared" si="8"/>
        <v/>
      </c>
    </row>
    <row r="558" spans="1:45" hidden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19" t="str">
        <f t="shared" si="8"/>
        <v/>
      </c>
    </row>
    <row r="559" spans="1:45" hidden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19" t="str">
        <f t="shared" si="8"/>
        <v/>
      </c>
    </row>
    <row r="560" spans="1:45" hidden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19" t="str">
        <f t="shared" si="8"/>
        <v/>
      </c>
    </row>
    <row r="561" spans="1:45" hidden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19" t="str">
        <f t="shared" si="8"/>
        <v/>
      </c>
    </row>
    <row r="562" spans="1:45" hidden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19" t="str">
        <f t="shared" si="8"/>
        <v/>
      </c>
    </row>
    <row r="563" spans="1:45" hidden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19" t="str">
        <f t="shared" si="8"/>
        <v/>
      </c>
    </row>
    <row r="564" spans="1:45" hidden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19" t="str">
        <f t="shared" si="8"/>
        <v/>
      </c>
    </row>
    <row r="565" spans="1:45" hidden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19" t="str">
        <f t="shared" si="8"/>
        <v/>
      </c>
    </row>
    <row r="566" spans="1:45" hidden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19" t="str">
        <f t="shared" si="8"/>
        <v/>
      </c>
    </row>
    <row r="567" spans="1:45" hidden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19" t="str">
        <f t="shared" si="8"/>
        <v/>
      </c>
    </row>
    <row r="568" spans="1:45" hidden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19" t="str">
        <f t="shared" si="8"/>
        <v/>
      </c>
    </row>
    <row r="569" spans="1:45" hidden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19" t="str">
        <f t="shared" si="8"/>
        <v/>
      </c>
    </row>
    <row r="570" spans="1:45" hidden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19" t="str">
        <f t="shared" si="8"/>
        <v/>
      </c>
    </row>
    <row r="571" spans="1:45" hidden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19" t="str">
        <f t="shared" si="8"/>
        <v/>
      </c>
    </row>
    <row r="572" spans="1:45" hidden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19" t="str">
        <f t="shared" si="8"/>
        <v/>
      </c>
    </row>
    <row r="573" spans="1:45" hidden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19" t="str">
        <f t="shared" si="8"/>
        <v/>
      </c>
    </row>
    <row r="574" spans="1:45" hidden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19" t="str">
        <f t="shared" si="8"/>
        <v/>
      </c>
    </row>
    <row r="575" spans="1:45" hidden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19" t="str">
        <f t="shared" si="8"/>
        <v/>
      </c>
    </row>
    <row r="576" spans="1:45" hidden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19" t="str">
        <f t="shared" si="8"/>
        <v/>
      </c>
    </row>
    <row r="577" spans="1:45" hidden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19" t="str">
        <f t="shared" si="8"/>
        <v/>
      </c>
    </row>
    <row r="578" spans="1:45" hidden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19" t="str">
        <f t="shared" si="8"/>
        <v/>
      </c>
    </row>
    <row r="579" spans="1:45" hidden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19" t="str">
        <f t="shared" si="8"/>
        <v/>
      </c>
    </row>
    <row r="580" spans="1:45" hidden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19" t="str">
        <f t="shared" ref="AS580:AS643" si="9">+LEFT(AN580,1)</f>
        <v/>
      </c>
    </row>
    <row r="581" spans="1:45" hidden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19" t="str">
        <f t="shared" si="9"/>
        <v/>
      </c>
    </row>
    <row r="582" spans="1:45" hidden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19" t="str">
        <f t="shared" si="9"/>
        <v/>
      </c>
    </row>
    <row r="583" spans="1:45" hidden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19" t="str">
        <f t="shared" si="9"/>
        <v/>
      </c>
    </row>
    <row r="584" spans="1:45" hidden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19" t="str">
        <f t="shared" si="9"/>
        <v/>
      </c>
    </row>
    <row r="585" spans="1:45" hidden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19" t="str">
        <f t="shared" si="9"/>
        <v/>
      </c>
    </row>
    <row r="586" spans="1:45" hidden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19" t="str">
        <f t="shared" si="9"/>
        <v/>
      </c>
    </row>
    <row r="587" spans="1:45" hidden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19" t="str">
        <f t="shared" si="9"/>
        <v/>
      </c>
    </row>
    <row r="588" spans="1:45" hidden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19" t="str">
        <f t="shared" si="9"/>
        <v/>
      </c>
    </row>
    <row r="589" spans="1:45" hidden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19" t="str">
        <f t="shared" si="9"/>
        <v/>
      </c>
    </row>
    <row r="590" spans="1:45" hidden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19" t="str">
        <f t="shared" si="9"/>
        <v/>
      </c>
    </row>
    <row r="591" spans="1:45" hidden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19" t="str">
        <f t="shared" si="9"/>
        <v/>
      </c>
    </row>
    <row r="592" spans="1:45" hidden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19" t="str">
        <f t="shared" si="9"/>
        <v/>
      </c>
    </row>
    <row r="593" spans="1:45" hidden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19" t="str">
        <f t="shared" si="9"/>
        <v/>
      </c>
    </row>
    <row r="594" spans="1:45" hidden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19" t="str">
        <f t="shared" si="9"/>
        <v/>
      </c>
    </row>
    <row r="595" spans="1:45" hidden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19" t="str">
        <f t="shared" si="9"/>
        <v/>
      </c>
    </row>
    <row r="596" spans="1:45" hidden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19" t="str">
        <f t="shared" si="9"/>
        <v/>
      </c>
    </row>
    <row r="597" spans="1:45" hidden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19" t="str">
        <f t="shared" si="9"/>
        <v/>
      </c>
    </row>
    <row r="598" spans="1:45" hidden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19" t="str">
        <f t="shared" si="9"/>
        <v/>
      </c>
    </row>
    <row r="599" spans="1:45" hidden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19" t="str">
        <f t="shared" si="9"/>
        <v/>
      </c>
    </row>
    <row r="600" spans="1:45" hidden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19" t="str">
        <f t="shared" si="9"/>
        <v/>
      </c>
    </row>
    <row r="601" spans="1:45" hidden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19" t="str">
        <f t="shared" si="9"/>
        <v/>
      </c>
    </row>
    <row r="602" spans="1:45" hidden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19" t="str">
        <f t="shared" si="9"/>
        <v/>
      </c>
    </row>
    <row r="603" spans="1:45" hidden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19" t="str">
        <f t="shared" si="9"/>
        <v/>
      </c>
    </row>
    <row r="604" spans="1:45" hidden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19" t="str">
        <f t="shared" si="9"/>
        <v/>
      </c>
    </row>
    <row r="605" spans="1:45" hidden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19" t="str">
        <f t="shared" si="9"/>
        <v/>
      </c>
    </row>
    <row r="606" spans="1:45" hidden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19" t="str">
        <f t="shared" si="9"/>
        <v/>
      </c>
    </row>
    <row r="607" spans="1:45" hidden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19" t="str">
        <f t="shared" si="9"/>
        <v/>
      </c>
    </row>
    <row r="608" spans="1:45" hidden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19" t="str">
        <f t="shared" si="9"/>
        <v/>
      </c>
    </row>
    <row r="609" spans="1:45" hidden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19" t="str">
        <f t="shared" si="9"/>
        <v/>
      </c>
    </row>
    <row r="610" spans="1:45" hidden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19" t="str">
        <f t="shared" si="9"/>
        <v/>
      </c>
    </row>
    <row r="611" spans="1:45" hidden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19" t="str">
        <f t="shared" si="9"/>
        <v/>
      </c>
    </row>
    <row r="612" spans="1:45" hidden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19" t="str">
        <f t="shared" si="9"/>
        <v/>
      </c>
    </row>
    <row r="613" spans="1:45" hidden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19" t="str">
        <f t="shared" si="9"/>
        <v/>
      </c>
    </row>
    <row r="614" spans="1:45" hidden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19" t="str">
        <f t="shared" si="9"/>
        <v/>
      </c>
    </row>
    <row r="615" spans="1:45" hidden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19" t="str">
        <f t="shared" si="9"/>
        <v/>
      </c>
    </row>
    <row r="616" spans="1:45" hidden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19" t="str">
        <f t="shared" si="9"/>
        <v/>
      </c>
    </row>
    <row r="617" spans="1:45" hidden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19" t="str">
        <f t="shared" si="9"/>
        <v/>
      </c>
    </row>
    <row r="618" spans="1:45" hidden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19" t="str">
        <f t="shared" si="9"/>
        <v/>
      </c>
    </row>
    <row r="619" spans="1:45" hidden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19" t="str">
        <f t="shared" si="9"/>
        <v/>
      </c>
    </row>
    <row r="620" spans="1:45" hidden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19" t="str">
        <f t="shared" si="9"/>
        <v/>
      </c>
    </row>
    <row r="621" spans="1:45" hidden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19" t="str">
        <f t="shared" si="9"/>
        <v/>
      </c>
    </row>
    <row r="622" spans="1:45" hidden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19" t="str">
        <f t="shared" si="9"/>
        <v/>
      </c>
    </row>
    <row r="623" spans="1:45" hidden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19" t="str">
        <f t="shared" si="9"/>
        <v/>
      </c>
    </row>
    <row r="624" spans="1:45" hidden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19" t="str">
        <f t="shared" si="9"/>
        <v/>
      </c>
    </row>
    <row r="625" spans="1:45" hidden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19" t="str">
        <f t="shared" si="9"/>
        <v/>
      </c>
    </row>
    <row r="626" spans="1:45" hidden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19" t="str">
        <f t="shared" si="9"/>
        <v/>
      </c>
    </row>
    <row r="627" spans="1:45" hidden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19" t="str">
        <f t="shared" si="9"/>
        <v/>
      </c>
    </row>
    <row r="628" spans="1:45" hidden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19" t="str">
        <f t="shared" si="9"/>
        <v/>
      </c>
    </row>
    <row r="629" spans="1:45" hidden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19" t="str">
        <f t="shared" si="9"/>
        <v/>
      </c>
    </row>
    <row r="630" spans="1:45" hidden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19" t="str">
        <f t="shared" si="9"/>
        <v/>
      </c>
    </row>
    <row r="631" spans="1:45" hidden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19" t="str">
        <f t="shared" si="9"/>
        <v/>
      </c>
    </row>
    <row r="632" spans="1:45" hidden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19" t="str">
        <f t="shared" si="9"/>
        <v/>
      </c>
    </row>
    <row r="633" spans="1:45" hidden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19" t="str">
        <f t="shared" si="9"/>
        <v/>
      </c>
    </row>
    <row r="634" spans="1:45" hidden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19" t="str">
        <f t="shared" si="9"/>
        <v/>
      </c>
    </row>
    <row r="635" spans="1:45" hidden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19" t="str">
        <f t="shared" si="9"/>
        <v/>
      </c>
    </row>
    <row r="636" spans="1:45" hidden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19" t="str">
        <f t="shared" si="9"/>
        <v/>
      </c>
    </row>
    <row r="637" spans="1:45" hidden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19" t="str">
        <f t="shared" si="9"/>
        <v/>
      </c>
    </row>
    <row r="638" spans="1:45" hidden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19" t="str">
        <f t="shared" si="9"/>
        <v/>
      </c>
    </row>
    <row r="639" spans="1:45" hidden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19" t="str">
        <f t="shared" si="9"/>
        <v/>
      </c>
    </row>
    <row r="640" spans="1:45" hidden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19" t="str">
        <f t="shared" si="9"/>
        <v/>
      </c>
    </row>
    <row r="641" spans="1:45" hidden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19" t="str">
        <f t="shared" si="9"/>
        <v/>
      </c>
    </row>
    <row r="642" spans="1:45" hidden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19" t="str">
        <f t="shared" si="9"/>
        <v/>
      </c>
    </row>
    <row r="643" spans="1:45" hidden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19" t="str">
        <f t="shared" si="9"/>
        <v/>
      </c>
    </row>
    <row r="644" spans="1:45" hidden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19" t="str">
        <f t="shared" ref="AS644:AS707" si="10">+LEFT(AN644,1)</f>
        <v/>
      </c>
    </row>
    <row r="645" spans="1:45" hidden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19" t="str">
        <f t="shared" si="10"/>
        <v/>
      </c>
    </row>
    <row r="646" spans="1:45" hidden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19" t="str">
        <f t="shared" si="10"/>
        <v/>
      </c>
    </row>
    <row r="647" spans="1:45" hidden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19" t="str">
        <f t="shared" si="10"/>
        <v/>
      </c>
    </row>
    <row r="648" spans="1:45" hidden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19" t="str">
        <f t="shared" si="10"/>
        <v/>
      </c>
    </row>
    <row r="649" spans="1:45" hidden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19" t="str">
        <f t="shared" si="10"/>
        <v/>
      </c>
    </row>
    <row r="650" spans="1:45" hidden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19" t="str">
        <f t="shared" si="10"/>
        <v/>
      </c>
    </row>
    <row r="651" spans="1:45" hidden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19" t="str">
        <f t="shared" si="10"/>
        <v/>
      </c>
    </row>
    <row r="652" spans="1:45" hidden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19" t="str">
        <f t="shared" si="10"/>
        <v/>
      </c>
    </row>
    <row r="653" spans="1:45" hidden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19" t="str">
        <f t="shared" si="10"/>
        <v/>
      </c>
    </row>
    <row r="654" spans="1:45" hidden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19" t="str">
        <f t="shared" si="10"/>
        <v/>
      </c>
    </row>
    <row r="655" spans="1:45" hidden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19" t="str">
        <f t="shared" si="10"/>
        <v/>
      </c>
    </row>
    <row r="656" spans="1:45" hidden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19" t="str">
        <f t="shared" si="10"/>
        <v/>
      </c>
    </row>
    <row r="657" spans="1:45" hidden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19" t="str">
        <f t="shared" si="10"/>
        <v/>
      </c>
    </row>
    <row r="658" spans="1:45" hidden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19" t="str">
        <f t="shared" si="10"/>
        <v/>
      </c>
    </row>
    <row r="659" spans="1:45" hidden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19" t="str">
        <f t="shared" si="10"/>
        <v/>
      </c>
    </row>
    <row r="660" spans="1:45" hidden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19" t="str">
        <f t="shared" si="10"/>
        <v/>
      </c>
    </row>
    <row r="661" spans="1:45" hidden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19" t="str">
        <f t="shared" si="10"/>
        <v/>
      </c>
    </row>
    <row r="662" spans="1:45" hidden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19" t="str">
        <f t="shared" si="10"/>
        <v/>
      </c>
    </row>
    <row r="663" spans="1:45" hidden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19" t="str">
        <f t="shared" si="10"/>
        <v/>
      </c>
    </row>
    <row r="664" spans="1:45" hidden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19" t="str">
        <f t="shared" si="10"/>
        <v/>
      </c>
    </row>
    <row r="665" spans="1:45" hidden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19" t="str">
        <f t="shared" si="10"/>
        <v/>
      </c>
    </row>
    <row r="666" spans="1:45" hidden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19" t="str">
        <f t="shared" si="10"/>
        <v/>
      </c>
    </row>
    <row r="667" spans="1:45" hidden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19" t="str">
        <f t="shared" si="10"/>
        <v/>
      </c>
    </row>
    <row r="668" spans="1:45" hidden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19" t="str">
        <f t="shared" si="10"/>
        <v/>
      </c>
    </row>
    <row r="669" spans="1:45" hidden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19" t="str">
        <f t="shared" si="10"/>
        <v/>
      </c>
    </row>
    <row r="670" spans="1:45" hidden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19" t="str">
        <f t="shared" si="10"/>
        <v/>
      </c>
    </row>
    <row r="671" spans="1:45" hidden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19" t="str">
        <f t="shared" si="10"/>
        <v/>
      </c>
    </row>
    <row r="672" spans="1:45" hidden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19" t="str">
        <f t="shared" si="10"/>
        <v/>
      </c>
    </row>
    <row r="673" spans="1:45" hidden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19" t="str">
        <f t="shared" si="10"/>
        <v/>
      </c>
    </row>
    <row r="674" spans="1:45" hidden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19" t="str">
        <f t="shared" si="10"/>
        <v/>
      </c>
    </row>
    <row r="675" spans="1:45" hidden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19" t="str">
        <f t="shared" si="10"/>
        <v/>
      </c>
    </row>
    <row r="676" spans="1:45" hidden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19" t="str">
        <f t="shared" si="10"/>
        <v/>
      </c>
    </row>
    <row r="677" spans="1:45" hidden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19" t="str">
        <f t="shared" si="10"/>
        <v/>
      </c>
    </row>
    <row r="678" spans="1:45" hidden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19" t="str">
        <f t="shared" si="10"/>
        <v/>
      </c>
    </row>
    <row r="679" spans="1:45" hidden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19" t="str">
        <f t="shared" si="10"/>
        <v/>
      </c>
    </row>
    <row r="680" spans="1:45" hidden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19" t="str">
        <f t="shared" si="10"/>
        <v/>
      </c>
    </row>
    <row r="681" spans="1:45" hidden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19" t="str">
        <f t="shared" si="10"/>
        <v/>
      </c>
    </row>
    <row r="682" spans="1:45" hidden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19" t="str">
        <f t="shared" si="10"/>
        <v/>
      </c>
    </row>
    <row r="683" spans="1:45" hidden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19" t="str">
        <f t="shared" si="10"/>
        <v/>
      </c>
    </row>
    <row r="684" spans="1:45" hidden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19" t="str">
        <f t="shared" si="10"/>
        <v/>
      </c>
    </row>
    <row r="685" spans="1:45" hidden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19" t="str">
        <f t="shared" si="10"/>
        <v/>
      </c>
    </row>
    <row r="686" spans="1:45" hidden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19" t="str">
        <f t="shared" si="10"/>
        <v/>
      </c>
    </row>
    <row r="687" spans="1:45" hidden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19" t="str">
        <f t="shared" si="10"/>
        <v/>
      </c>
    </row>
    <row r="688" spans="1:45" hidden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19" t="str">
        <f t="shared" si="10"/>
        <v/>
      </c>
    </row>
    <row r="689" spans="1:45" hidden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19" t="str">
        <f t="shared" si="10"/>
        <v/>
      </c>
    </row>
    <row r="690" spans="1:45" hidden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19" t="str">
        <f t="shared" si="10"/>
        <v/>
      </c>
    </row>
    <row r="691" spans="1:45" hidden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19" t="str">
        <f t="shared" si="10"/>
        <v/>
      </c>
    </row>
    <row r="692" spans="1:45" hidden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19" t="str">
        <f t="shared" si="10"/>
        <v/>
      </c>
    </row>
    <row r="693" spans="1:45" hidden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19" t="str">
        <f t="shared" si="10"/>
        <v/>
      </c>
    </row>
    <row r="694" spans="1:45" hidden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19" t="str">
        <f t="shared" si="10"/>
        <v/>
      </c>
    </row>
    <row r="695" spans="1:45" hidden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19" t="str">
        <f t="shared" si="10"/>
        <v/>
      </c>
    </row>
    <row r="696" spans="1:45" hidden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19" t="str">
        <f t="shared" si="10"/>
        <v/>
      </c>
    </row>
    <row r="697" spans="1:45" hidden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19" t="str">
        <f t="shared" si="10"/>
        <v/>
      </c>
    </row>
    <row r="698" spans="1:45" hidden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19" t="str">
        <f t="shared" si="10"/>
        <v/>
      </c>
    </row>
    <row r="699" spans="1:45" hidden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19" t="str">
        <f t="shared" si="10"/>
        <v/>
      </c>
    </row>
    <row r="700" spans="1:45" hidden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19" t="str">
        <f t="shared" si="10"/>
        <v/>
      </c>
    </row>
    <row r="701" spans="1:45" hidden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19" t="str">
        <f t="shared" si="10"/>
        <v/>
      </c>
    </row>
    <row r="702" spans="1:45" hidden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19" t="str">
        <f t="shared" si="10"/>
        <v/>
      </c>
    </row>
    <row r="703" spans="1:45" hidden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19" t="str">
        <f t="shared" si="10"/>
        <v/>
      </c>
    </row>
    <row r="704" spans="1:45" hidden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19" t="str">
        <f t="shared" si="10"/>
        <v/>
      </c>
    </row>
    <row r="705" spans="1:45" hidden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19" t="str">
        <f t="shared" si="10"/>
        <v/>
      </c>
    </row>
    <row r="706" spans="1:45" hidden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19" t="str">
        <f t="shared" si="10"/>
        <v/>
      </c>
    </row>
    <row r="707" spans="1:45" hidden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19" t="str">
        <f t="shared" si="10"/>
        <v/>
      </c>
    </row>
    <row r="708" spans="1:45" hidden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19" t="str">
        <f t="shared" ref="AS708:AS771" si="11">+LEFT(AN708,1)</f>
        <v/>
      </c>
    </row>
    <row r="709" spans="1:45" hidden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19" t="str">
        <f t="shared" si="11"/>
        <v/>
      </c>
    </row>
    <row r="710" spans="1:45" hidden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19" t="str">
        <f t="shared" si="11"/>
        <v/>
      </c>
    </row>
    <row r="711" spans="1:45" hidden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19" t="str">
        <f t="shared" si="11"/>
        <v/>
      </c>
    </row>
    <row r="712" spans="1:45" hidden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19" t="str">
        <f t="shared" si="11"/>
        <v/>
      </c>
    </row>
    <row r="713" spans="1:45" hidden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19" t="str">
        <f t="shared" si="11"/>
        <v/>
      </c>
    </row>
    <row r="714" spans="1:45" hidden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19" t="str">
        <f t="shared" si="11"/>
        <v/>
      </c>
    </row>
    <row r="715" spans="1:45" hidden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19" t="str">
        <f t="shared" si="11"/>
        <v/>
      </c>
    </row>
    <row r="716" spans="1:45" hidden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19" t="str">
        <f t="shared" si="11"/>
        <v/>
      </c>
    </row>
    <row r="717" spans="1:45" hidden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19" t="str">
        <f t="shared" si="11"/>
        <v/>
      </c>
    </row>
    <row r="718" spans="1:45" hidden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19" t="str">
        <f t="shared" si="11"/>
        <v/>
      </c>
    </row>
    <row r="719" spans="1:45" hidden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19" t="str">
        <f t="shared" si="11"/>
        <v/>
      </c>
    </row>
    <row r="720" spans="1:45" hidden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19" t="str">
        <f t="shared" si="11"/>
        <v/>
      </c>
    </row>
    <row r="721" spans="1:45" hidden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19" t="str">
        <f t="shared" si="11"/>
        <v/>
      </c>
    </row>
    <row r="722" spans="1:45" hidden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19" t="str">
        <f t="shared" si="11"/>
        <v/>
      </c>
    </row>
    <row r="723" spans="1:45" hidden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19" t="str">
        <f t="shared" si="11"/>
        <v/>
      </c>
    </row>
    <row r="724" spans="1:45" hidden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19" t="str">
        <f t="shared" si="11"/>
        <v/>
      </c>
    </row>
    <row r="725" spans="1:45" hidden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19" t="str">
        <f t="shared" si="11"/>
        <v/>
      </c>
    </row>
    <row r="726" spans="1:45" hidden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19" t="str">
        <f t="shared" si="11"/>
        <v/>
      </c>
    </row>
    <row r="727" spans="1:45" hidden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19" t="str">
        <f t="shared" si="11"/>
        <v/>
      </c>
    </row>
    <row r="728" spans="1:45" hidden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19" t="str">
        <f t="shared" si="11"/>
        <v/>
      </c>
    </row>
    <row r="729" spans="1:45" hidden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19" t="str">
        <f t="shared" si="11"/>
        <v/>
      </c>
    </row>
    <row r="730" spans="1:45" hidden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19" t="str">
        <f t="shared" si="11"/>
        <v/>
      </c>
    </row>
    <row r="731" spans="1:45" hidden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19" t="str">
        <f t="shared" si="11"/>
        <v/>
      </c>
    </row>
    <row r="732" spans="1:45" hidden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19" t="str">
        <f t="shared" si="11"/>
        <v/>
      </c>
    </row>
    <row r="733" spans="1:45" hidden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19" t="str">
        <f t="shared" si="11"/>
        <v/>
      </c>
    </row>
    <row r="734" spans="1:45" hidden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19" t="str">
        <f t="shared" si="11"/>
        <v/>
      </c>
    </row>
    <row r="735" spans="1:45" hidden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19" t="str">
        <f t="shared" si="11"/>
        <v/>
      </c>
    </row>
    <row r="736" spans="1:45" hidden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19" t="str">
        <f t="shared" si="11"/>
        <v/>
      </c>
    </row>
    <row r="737" spans="1:45" hidden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19" t="str">
        <f t="shared" si="11"/>
        <v/>
      </c>
    </row>
    <row r="738" spans="1:45" hidden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19" t="str">
        <f t="shared" si="11"/>
        <v/>
      </c>
    </row>
    <row r="739" spans="1:45" hidden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19" t="str">
        <f t="shared" si="11"/>
        <v/>
      </c>
    </row>
    <row r="740" spans="1:45" hidden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19" t="str">
        <f t="shared" si="11"/>
        <v/>
      </c>
    </row>
    <row r="741" spans="1:45" hidden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19" t="str">
        <f t="shared" si="11"/>
        <v/>
      </c>
    </row>
    <row r="742" spans="1:45" hidden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19" t="str">
        <f t="shared" si="11"/>
        <v/>
      </c>
    </row>
    <row r="743" spans="1:45" hidden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19" t="str">
        <f t="shared" si="11"/>
        <v/>
      </c>
    </row>
    <row r="744" spans="1:45" hidden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19" t="str">
        <f t="shared" si="11"/>
        <v/>
      </c>
    </row>
    <row r="745" spans="1:45" hidden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19" t="str">
        <f t="shared" si="11"/>
        <v/>
      </c>
    </row>
    <row r="746" spans="1:45" hidden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19" t="str">
        <f t="shared" si="11"/>
        <v/>
      </c>
    </row>
    <row r="747" spans="1:45" hidden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19" t="str">
        <f t="shared" si="11"/>
        <v/>
      </c>
    </row>
    <row r="748" spans="1:45" hidden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19" t="str">
        <f t="shared" si="11"/>
        <v/>
      </c>
    </row>
    <row r="749" spans="1:45" hidden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19" t="str">
        <f t="shared" si="11"/>
        <v/>
      </c>
    </row>
    <row r="750" spans="1:45" hidden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19" t="str">
        <f t="shared" si="11"/>
        <v/>
      </c>
    </row>
    <row r="751" spans="1:45" hidden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19" t="str">
        <f t="shared" si="11"/>
        <v/>
      </c>
    </row>
    <row r="752" spans="1:45" hidden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19" t="str">
        <f t="shared" si="11"/>
        <v/>
      </c>
    </row>
    <row r="753" spans="1:45" hidden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19" t="str">
        <f t="shared" si="11"/>
        <v/>
      </c>
    </row>
    <row r="754" spans="1:45" hidden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19" t="str">
        <f t="shared" si="11"/>
        <v/>
      </c>
    </row>
    <row r="755" spans="1:45" hidden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19" t="str">
        <f t="shared" si="11"/>
        <v/>
      </c>
    </row>
    <row r="756" spans="1:45" hidden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19" t="str">
        <f t="shared" si="11"/>
        <v/>
      </c>
    </row>
    <row r="757" spans="1:45" hidden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19" t="str">
        <f t="shared" si="11"/>
        <v/>
      </c>
    </row>
    <row r="758" spans="1:45" hidden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19" t="str">
        <f t="shared" si="11"/>
        <v/>
      </c>
    </row>
    <row r="759" spans="1:45" hidden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19" t="str">
        <f t="shared" si="11"/>
        <v/>
      </c>
    </row>
    <row r="760" spans="1:45" hidden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19" t="str">
        <f t="shared" si="11"/>
        <v/>
      </c>
    </row>
    <row r="761" spans="1:45" hidden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19" t="str">
        <f t="shared" si="11"/>
        <v/>
      </c>
    </row>
    <row r="762" spans="1:45" hidden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19" t="str">
        <f t="shared" si="11"/>
        <v/>
      </c>
    </row>
    <row r="763" spans="1:45" hidden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19" t="str">
        <f t="shared" si="11"/>
        <v/>
      </c>
    </row>
    <row r="764" spans="1:45" hidden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19" t="str">
        <f t="shared" si="11"/>
        <v/>
      </c>
    </row>
    <row r="765" spans="1:45" hidden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19" t="str">
        <f t="shared" si="11"/>
        <v/>
      </c>
    </row>
    <row r="766" spans="1:45" hidden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19" t="str">
        <f t="shared" si="11"/>
        <v/>
      </c>
    </row>
    <row r="767" spans="1:45" hidden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19" t="str">
        <f t="shared" si="11"/>
        <v/>
      </c>
    </row>
    <row r="768" spans="1:45" hidden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19" t="str">
        <f t="shared" si="11"/>
        <v/>
      </c>
    </row>
    <row r="769" spans="1:45" hidden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19" t="str">
        <f t="shared" si="11"/>
        <v/>
      </c>
    </row>
    <row r="770" spans="1:45" hidden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19" t="str">
        <f t="shared" si="11"/>
        <v/>
      </c>
    </row>
    <row r="771" spans="1:45" hidden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19" t="str">
        <f t="shared" si="11"/>
        <v/>
      </c>
    </row>
    <row r="772" spans="1:45" hidden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19" t="str">
        <f t="shared" ref="AS772:AS835" si="12">+LEFT(AN772,1)</f>
        <v/>
      </c>
    </row>
    <row r="773" spans="1:45" hidden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19" t="str">
        <f t="shared" si="12"/>
        <v/>
      </c>
    </row>
    <row r="774" spans="1:45" hidden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19" t="str">
        <f t="shared" si="12"/>
        <v/>
      </c>
    </row>
    <row r="775" spans="1:45" hidden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19" t="str">
        <f t="shared" si="12"/>
        <v/>
      </c>
    </row>
    <row r="776" spans="1:45" hidden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19" t="str">
        <f t="shared" si="12"/>
        <v/>
      </c>
    </row>
    <row r="777" spans="1:45" hidden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19" t="str">
        <f t="shared" si="12"/>
        <v/>
      </c>
    </row>
    <row r="778" spans="1:45" hidden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19" t="str">
        <f t="shared" si="12"/>
        <v/>
      </c>
    </row>
    <row r="779" spans="1:45" hidden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19" t="str">
        <f t="shared" si="12"/>
        <v/>
      </c>
    </row>
    <row r="780" spans="1:45" hidden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19" t="str">
        <f t="shared" si="12"/>
        <v/>
      </c>
    </row>
    <row r="781" spans="1:45" hidden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19" t="str">
        <f t="shared" si="12"/>
        <v/>
      </c>
    </row>
    <row r="782" spans="1:45" hidden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19" t="str">
        <f t="shared" si="12"/>
        <v/>
      </c>
    </row>
    <row r="783" spans="1:45" hidden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19" t="str">
        <f t="shared" si="12"/>
        <v/>
      </c>
    </row>
    <row r="784" spans="1:45" hidden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19" t="str">
        <f t="shared" si="12"/>
        <v/>
      </c>
    </row>
    <row r="785" spans="1:45" hidden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19" t="str">
        <f t="shared" si="12"/>
        <v/>
      </c>
    </row>
    <row r="786" spans="1:45" hidden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19" t="str">
        <f t="shared" si="12"/>
        <v/>
      </c>
    </row>
    <row r="787" spans="1:45" hidden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19" t="str">
        <f t="shared" si="12"/>
        <v/>
      </c>
    </row>
    <row r="788" spans="1:45" hidden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19" t="str">
        <f t="shared" si="12"/>
        <v/>
      </c>
    </row>
    <row r="789" spans="1:45" hidden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19" t="str">
        <f t="shared" si="12"/>
        <v/>
      </c>
    </row>
    <row r="790" spans="1:45" hidden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19" t="str">
        <f t="shared" si="12"/>
        <v/>
      </c>
    </row>
    <row r="791" spans="1:45" hidden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19" t="str">
        <f t="shared" si="12"/>
        <v/>
      </c>
    </row>
    <row r="792" spans="1:45" hidden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19" t="str">
        <f t="shared" si="12"/>
        <v/>
      </c>
    </row>
    <row r="793" spans="1:45" hidden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19" t="str">
        <f t="shared" si="12"/>
        <v/>
      </c>
    </row>
    <row r="794" spans="1:45" hidden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19" t="str">
        <f t="shared" si="12"/>
        <v/>
      </c>
    </row>
    <row r="795" spans="1:45" hidden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19" t="str">
        <f t="shared" si="12"/>
        <v/>
      </c>
    </row>
    <row r="796" spans="1:45" hidden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19" t="str">
        <f t="shared" si="12"/>
        <v/>
      </c>
    </row>
    <row r="797" spans="1:45" hidden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19" t="str">
        <f t="shared" si="12"/>
        <v/>
      </c>
    </row>
    <row r="798" spans="1:45" hidden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19" t="str">
        <f t="shared" si="12"/>
        <v/>
      </c>
    </row>
    <row r="799" spans="1:45" hidden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19" t="str">
        <f t="shared" si="12"/>
        <v/>
      </c>
    </row>
    <row r="800" spans="1:45" hidden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19" t="str">
        <f t="shared" si="12"/>
        <v/>
      </c>
    </row>
    <row r="801" spans="1:45" hidden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19" t="str">
        <f t="shared" si="12"/>
        <v/>
      </c>
    </row>
    <row r="802" spans="1:45" hidden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19" t="str">
        <f t="shared" si="12"/>
        <v/>
      </c>
    </row>
    <row r="803" spans="1:45" hidden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19" t="str">
        <f t="shared" si="12"/>
        <v/>
      </c>
    </row>
    <row r="804" spans="1:45" hidden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19" t="str">
        <f t="shared" si="12"/>
        <v/>
      </c>
    </row>
    <row r="805" spans="1:45" hidden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19" t="str">
        <f t="shared" si="12"/>
        <v/>
      </c>
    </row>
    <row r="806" spans="1:45" hidden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19" t="str">
        <f t="shared" si="12"/>
        <v/>
      </c>
    </row>
    <row r="807" spans="1:45" hidden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19" t="str">
        <f t="shared" si="12"/>
        <v/>
      </c>
    </row>
    <row r="808" spans="1:45" hidden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19" t="str">
        <f t="shared" si="12"/>
        <v/>
      </c>
    </row>
    <row r="809" spans="1:45" hidden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19" t="str">
        <f t="shared" si="12"/>
        <v/>
      </c>
    </row>
    <row r="810" spans="1:45" hidden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19" t="str">
        <f t="shared" si="12"/>
        <v/>
      </c>
    </row>
    <row r="811" spans="1:45" hidden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19" t="str">
        <f t="shared" si="12"/>
        <v/>
      </c>
    </row>
    <row r="812" spans="1:45" hidden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19" t="str">
        <f t="shared" si="12"/>
        <v/>
      </c>
    </row>
    <row r="813" spans="1:45" hidden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19" t="str">
        <f t="shared" si="12"/>
        <v/>
      </c>
    </row>
    <row r="814" spans="1:45" hidden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19" t="str">
        <f t="shared" si="12"/>
        <v/>
      </c>
    </row>
    <row r="815" spans="1:45" hidden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19" t="str">
        <f t="shared" si="12"/>
        <v/>
      </c>
    </row>
    <row r="816" spans="1:45" hidden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19" t="str">
        <f t="shared" si="12"/>
        <v/>
      </c>
    </row>
    <row r="817" spans="1:45" hidden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19" t="str">
        <f t="shared" si="12"/>
        <v/>
      </c>
    </row>
    <row r="818" spans="1:45" hidden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19" t="str">
        <f t="shared" si="12"/>
        <v/>
      </c>
    </row>
    <row r="819" spans="1:45" hidden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19" t="str">
        <f t="shared" si="12"/>
        <v/>
      </c>
    </row>
    <row r="820" spans="1:45" hidden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19" t="str">
        <f t="shared" si="12"/>
        <v/>
      </c>
    </row>
    <row r="821" spans="1:45" hidden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19" t="str">
        <f t="shared" si="12"/>
        <v/>
      </c>
    </row>
    <row r="822" spans="1:45" hidden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19" t="str">
        <f t="shared" si="12"/>
        <v/>
      </c>
    </row>
    <row r="823" spans="1:45" hidden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19" t="str">
        <f t="shared" si="12"/>
        <v/>
      </c>
    </row>
    <row r="824" spans="1:45" hidden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19" t="str">
        <f t="shared" si="12"/>
        <v/>
      </c>
    </row>
    <row r="825" spans="1:45" hidden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19" t="str">
        <f t="shared" si="12"/>
        <v/>
      </c>
    </row>
    <row r="826" spans="1:45" hidden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19" t="str">
        <f t="shared" si="12"/>
        <v/>
      </c>
    </row>
    <row r="827" spans="1:45" hidden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19" t="str">
        <f t="shared" si="12"/>
        <v/>
      </c>
    </row>
    <row r="828" spans="1:45" hidden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19" t="str">
        <f t="shared" si="12"/>
        <v/>
      </c>
    </row>
    <row r="829" spans="1:45" hidden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19" t="str">
        <f t="shared" si="12"/>
        <v/>
      </c>
    </row>
    <row r="830" spans="1:45" hidden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19" t="str">
        <f t="shared" si="12"/>
        <v/>
      </c>
    </row>
    <row r="831" spans="1:45" hidden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19" t="str">
        <f t="shared" si="12"/>
        <v/>
      </c>
    </row>
    <row r="832" spans="1:45" hidden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19" t="str">
        <f t="shared" si="12"/>
        <v/>
      </c>
    </row>
    <row r="833" spans="1:45" hidden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19" t="str">
        <f t="shared" si="12"/>
        <v/>
      </c>
    </row>
    <row r="834" spans="1:45" hidden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19" t="str">
        <f t="shared" si="12"/>
        <v/>
      </c>
    </row>
    <row r="835" spans="1:45" hidden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19" t="str">
        <f t="shared" si="12"/>
        <v/>
      </c>
    </row>
    <row r="836" spans="1:45" hidden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19" t="str">
        <f t="shared" ref="AS836:AS899" si="13">+LEFT(AN836,1)</f>
        <v/>
      </c>
    </row>
    <row r="837" spans="1:45" hidden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19" t="str">
        <f t="shared" si="13"/>
        <v/>
      </c>
    </row>
    <row r="838" spans="1:45" hidden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19" t="str">
        <f t="shared" si="13"/>
        <v/>
      </c>
    </row>
    <row r="839" spans="1:45" hidden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19" t="str">
        <f t="shared" si="13"/>
        <v/>
      </c>
    </row>
    <row r="840" spans="1:45" hidden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19" t="str">
        <f t="shared" si="13"/>
        <v/>
      </c>
    </row>
    <row r="841" spans="1:45" hidden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19" t="str">
        <f t="shared" si="13"/>
        <v/>
      </c>
    </row>
    <row r="842" spans="1:45" hidden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19" t="str">
        <f t="shared" si="13"/>
        <v/>
      </c>
    </row>
    <row r="843" spans="1:45" hidden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19" t="str">
        <f t="shared" si="13"/>
        <v/>
      </c>
    </row>
    <row r="844" spans="1:45" hidden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19" t="str">
        <f t="shared" si="13"/>
        <v/>
      </c>
    </row>
    <row r="845" spans="1:45" hidden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19" t="str">
        <f t="shared" si="13"/>
        <v/>
      </c>
    </row>
    <row r="846" spans="1:45" hidden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19" t="str">
        <f t="shared" si="13"/>
        <v/>
      </c>
    </row>
    <row r="847" spans="1:45" hidden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19" t="str">
        <f t="shared" si="13"/>
        <v/>
      </c>
    </row>
    <row r="848" spans="1:45" hidden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19" t="str">
        <f t="shared" si="13"/>
        <v/>
      </c>
    </row>
    <row r="849" spans="1:45" hidden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19" t="str">
        <f t="shared" si="13"/>
        <v/>
      </c>
    </row>
    <row r="850" spans="1:45" hidden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19" t="str">
        <f t="shared" si="13"/>
        <v/>
      </c>
    </row>
    <row r="851" spans="1:45" hidden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19" t="str">
        <f t="shared" si="13"/>
        <v/>
      </c>
    </row>
    <row r="852" spans="1:45" hidden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19" t="str">
        <f t="shared" si="13"/>
        <v/>
      </c>
    </row>
    <row r="853" spans="1:45" hidden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19" t="str">
        <f t="shared" si="13"/>
        <v/>
      </c>
    </row>
    <row r="854" spans="1:45" hidden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19" t="str">
        <f t="shared" si="13"/>
        <v/>
      </c>
    </row>
    <row r="855" spans="1:45" hidden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19" t="str">
        <f t="shared" si="13"/>
        <v/>
      </c>
    </row>
    <row r="856" spans="1:45" hidden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19" t="str">
        <f t="shared" si="13"/>
        <v/>
      </c>
    </row>
    <row r="857" spans="1:45" hidden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19" t="str">
        <f t="shared" si="13"/>
        <v/>
      </c>
    </row>
    <row r="858" spans="1:45" hidden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19" t="str">
        <f t="shared" si="13"/>
        <v/>
      </c>
    </row>
    <row r="859" spans="1:45" hidden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19" t="str">
        <f t="shared" si="13"/>
        <v/>
      </c>
    </row>
    <row r="860" spans="1:45" hidden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19" t="str">
        <f t="shared" si="13"/>
        <v/>
      </c>
    </row>
    <row r="861" spans="1:45" hidden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19" t="str">
        <f t="shared" si="13"/>
        <v/>
      </c>
    </row>
    <row r="862" spans="1:45" hidden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19" t="str">
        <f t="shared" si="13"/>
        <v/>
      </c>
    </row>
    <row r="863" spans="1:45" hidden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19" t="str">
        <f t="shared" si="13"/>
        <v/>
      </c>
    </row>
    <row r="864" spans="1:45" hidden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19" t="str">
        <f t="shared" si="13"/>
        <v/>
      </c>
    </row>
    <row r="865" spans="1:45" hidden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19" t="str">
        <f t="shared" si="13"/>
        <v/>
      </c>
    </row>
    <row r="866" spans="1:45" hidden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19" t="str">
        <f t="shared" si="13"/>
        <v/>
      </c>
    </row>
    <row r="867" spans="1:45" hidden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19" t="str">
        <f t="shared" si="13"/>
        <v/>
      </c>
    </row>
    <row r="868" spans="1:45" hidden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19" t="str">
        <f t="shared" si="13"/>
        <v/>
      </c>
    </row>
    <row r="869" spans="1:45" hidden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19" t="str">
        <f t="shared" si="13"/>
        <v/>
      </c>
    </row>
    <row r="870" spans="1:45" hidden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19" t="str">
        <f t="shared" si="13"/>
        <v/>
      </c>
    </row>
    <row r="871" spans="1:45" hidden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19" t="str">
        <f t="shared" si="13"/>
        <v/>
      </c>
    </row>
    <row r="872" spans="1:45" hidden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19" t="str">
        <f t="shared" si="13"/>
        <v/>
      </c>
    </row>
    <row r="873" spans="1:45" hidden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19" t="str">
        <f t="shared" si="13"/>
        <v/>
      </c>
    </row>
    <row r="874" spans="1:45" hidden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19" t="str">
        <f t="shared" si="13"/>
        <v/>
      </c>
    </row>
    <row r="875" spans="1:45" hidden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19" t="str">
        <f t="shared" si="13"/>
        <v/>
      </c>
    </row>
    <row r="876" spans="1:45" hidden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19" t="str">
        <f t="shared" si="13"/>
        <v/>
      </c>
    </row>
    <row r="877" spans="1:45" hidden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19" t="str">
        <f t="shared" si="13"/>
        <v/>
      </c>
    </row>
    <row r="878" spans="1:45" hidden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19" t="str">
        <f t="shared" si="13"/>
        <v/>
      </c>
    </row>
    <row r="879" spans="1:45" hidden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19" t="str">
        <f t="shared" si="13"/>
        <v/>
      </c>
    </row>
    <row r="880" spans="1:45" hidden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19" t="str">
        <f t="shared" si="13"/>
        <v/>
      </c>
    </row>
    <row r="881" spans="1:45" hidden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19" t="str">
        <f t="shared" si="13"/>
        <v/>
      </c>
    </row>
    <row r="882" spans="1:45" hidden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19" t="str">
        <f t="shared" si="13"/>
        <v/>
      </c>
    </row>
    <row r="883" spans="1:45" hidden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19" t="str">
        <f t="shared" si="13"/>
        <v/>
      </c>
    </row>
    <row r="884" spans="1:45" hidden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19" t="str">
        <f t="shared" si="13"/>
        <v/>
      </c>
    </row>
    <row r="885" spans="1:45" hidden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19" t="str">
        <f t="shared" si="13"/>
        <v/>
      </c>
    </row>
    <row r="886" spans="1:45" hidden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19" t="str">
        <f t="shared" si="13"/>
        <v/>
      </c>
    </row>
    <row r="887" spans="1:45" hidden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19" t="str">
        <f t="shared" si="13"/>
        <v/>
      </c>
    </row>
    <row r="888" spans="1:45" hidden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19" t="str">
        <f t="shared" si="13"/>
        <v/>
      </c>
    </row>
    <row r="889" spans="1:45" hidden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19" t="str">
        <f t="shared" si="13"/>
        <v/>
      </c>
    </row>
    <row r="890" spans="1:45" hidden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19" t="str">
        <f t="shared" si="13"/>
        <v/>
      </c>
    </row>
    <row r="891" spans="1:45" hidden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19" t="str">
        <f t="shared" si="13"/>
        <v/>
      </c>
    </row>
    <row r="892" spans="1:45" hidden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19" t="str">
        <f t="shared" si="13"/>
        <v/>
      </c>
    </row>
    <row r="893" spans="1:45" hidden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19" t="str">
        <f t="shared" si="13"/>
        <v/>
      </c>
    </row>
    <row r="894" spans="1:45" hidden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19" t="str">
        <f t="shared" si="13"/>
        <v/>
      </c>
    </row>
    <row r="895" spans="1:45" hidden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19" t="str">
        <f t="shared" si="13"/>
        <v/>
      </c>
    </row>
    <row r="896" spans="1:45" hidden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19" t="str">
        <f t="shared" si="13"/>
        <v/>
      </c>
    </row>
    <row r="897" spans="1:45" hidden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19" t="str">
        <f t="shared" si="13"/>
        <v/>
      </c>
    </row>
    <row r="898" spans="1:45" hidden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19" t="str">
        <f t="shared" si="13"/>
        <v/>
      </c>
    </row>
    <row r="899" spans="1:45" hidden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19" t="str">
        <f t="shared" si="13"/>
        <v/>
      </c>
    </row>
    <row r="900" spans="1:45" hidden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19" t="str">
        <f t="shared" ref="AS900:AS963" si="14">+LEFT(AN900,1)</f>
        <v/>
      </c>
    </row>
    <row r="901" spans="1:45" hidden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19" t="str">
        <f t="shared" si="14"/>
        <v/>
      </c>
    </row>
    <row r="902" spans="1:45" hidden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19" t="str">
        <f t="shared" si="14"/>
        <v/>
      </c>
    </row>
    <row r="903" spans="1:45" hidden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19" t="str">
        <f t="shared" si="14"/>
        <v/>
      </c>
    </row>
    <row r="904" spans="1:45" hidden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19" t="str">
        <f t="shared" si="14"/>
        <v/>
      </c>
    </row>
    <row r="905" spans="1:45" hidden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19" t="str">
        <f t="shared" si="14"/>
        <v/>
      </c>
    </row>
    <row r="906" spans="1:45" hidden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19" t="str">
        <f t="shared" si="14"/>
        <v/>
      </c>
    </row>
    <row r="907" spans="1:45" hidden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19" t="str">
        <f t="shared" si="14"/>
        <v/>
      </c>
    </row>
    <row r="908" spans="1:45" hidden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19" t="str">
        <f t="shared" si="14"/>
        <v/>
      </c>
    </row>
    <row r="909" spans="1:45" hidden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19" t="str">
        <f t="shared" si="14"/>
        <v/>
      </c>
    </row>
    <row r="910" spans="1:45" hidden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19" t="str">
        <f t="shared" si="14"/>
        <v/>
      </c>
    </row>
    <row r="911" spans="1:45" hidden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19" t="str">
        <f t="shared" si="14"/>
        <v/>
      </c>
    </row>
    <row r="912" spans="1:45" hidden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19" t="str">
        <f t="shared" si="14"/>
        <v/>
      </c>
    </row>
    <row r="913" spans="1:45" hidden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19" t="str">
        <f t="shared" si="14"/>
        <v/>
      </c>
    </row>
    <row r="914" spans="1:45" hidden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19" t="str">
        <f t="shared" si="14"/>
        <v/>
      </c>
    </row>
    <row r="915" spans="1:45" hidden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19" t="str">
        <f t="shared" si="14"/>
        <v/>
      </c>
    </row>
    <row r="916" spans="1:45" hidden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19" t="str">
        <f t="shared" si="14"/>
        <v/>
      </c>
    </row>
    <row r="917" spans="1:45" hidden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19" t="str">
        <f t="shared" si="14"/>
        <v/>
      </c>
    </row>
    <row r="918" spans="1:45" hidden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19" t="str">
        <f t="shared" si="14"/>
        <v/>
      </c>
    </row>
    <row r="919" spans="1:45" hidden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19" t="str">
        <f t="shared" si="14"/>
        <v/>
      </c>
    </row>
    <row r="920" spans="1:45" hidden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19" t="str">
        <f t="shared" si="14"/>
        <v/>
      </c>
    </row>
    <row r="921" spans="1:45" hidden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19" t="str">
        <f t="shared" si="14"/>
        <v/>
      </c>
    </row>
    <row r="922" spans="1:45" hidden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19" t="str">
        <f t="shared" si="14"/>
        <v/>
      </c>
    </row>
    <row r="923" spans="1:45" hidden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19" t="str">
        <f t="shared" si="14"/>
        <v/>
      </c>
    </row>
    <row r="924" spans="1:45" hidden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19" t="str">
        <f t="shared" si="14"/>
        <v/>
      </c>
    </row>
    <row r="925" spans="1:45" hidden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19" t="str">
        <f t="shared" si="14"/>
        <v/>
      </c>
    </row>
    <row r="926" spans="1:45" hidden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19" t="str">
        <f t="shared" si="14"/>
        <v/>
      </c>
    </row>
    <row r="927" spans="1:45" hidden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19" t="str">
        <f t="shared" si="14"/>
        <v/>
      </c>
    </row>
    <row r="928" spans="1:45" hidden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19" t="str">
        <f t="shared" si="14"/>
        <v/>
      </c>
    </row>
    <row r="929" spans="1:45" hidden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19" t="str">
        <f t="shared" si="14"/>
        <v/>
      </c>
    </row>
    <row r="930" spans="1:45" hidden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19" t="str">
        <f t="shared" si="14"/>
        <v/>
      </c>
    </row>
    <row r="931" spans="1:45" hidden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19" t="str">
        <f t="shared" si="14"/>
        <v/>
      </c>
    </row>
    <row r="932" spans="1:45" hidden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19" t="str">
        <f t="shared" si="14"/>
        <v/>
      </c>
    </row>
    <row r="933" spans="1:45" hidden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19" t="str">
        <f t="shared" si="14"/>
        <v/>
      </c>
    </row>
    <row r="934" spans="1:45" hidden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19" t="str">
        <f t="shared" si="14"/>
        <v/>
      </c>
    </row>
    <row r="935" spans="1:45" hidden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19" t="str">
        <f t="shared" si="14"/>
        <v/>
      </c>
    </row>
    <row r="936" spans="1:45" hidden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19" t="str">
        <f t="shared" si="14"/>
        <v/>
      </c>
    </row>
    <row r="937" spans="1:45" hidden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19" t="str">
        <f t="shared" si="14"/>
        <v/>
      </c>
    </row>
    <row r="938" spans="1:45" hidden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19" t="str">
        <f t="shared" si="14"/>
        <v/>
      </c>
    </row>
    <row r="939" spans="1:45" hidden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19" t="str">
        <f t="shared" si="14"/>
        <v/>
      </c>
    </row>
    <row r="940" spans="1:45" hidden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19" t="str">
        <f t="shared" si="14"/>
        <v/>
      </c>
    </row>
    <row r="941" spans="1:45" hidden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19" t="str">
        <f t="shared" si="14"/>
        <v/>
      </c>
    </row>
    <row r="942" spans="1:45" hidden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19" t="str">
        <f t="shared" si="14"/>
        <v/>
      </c>
    </row>
    <row r="943" spans="1:45" hidden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19" t="str">
        <f t="shared" si="14"/>
        <v/>
      </c>
    </row>
    <row r="944" spans="1:45" hidden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19" t="str">
        <f t="shared" si="14"/>
        <v/>
      </c>
    </row>
    <row r="945" spans="1:45" hidden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19" t="str">
        <f t="shared" si="14"/>
        <v/>
      </c>
    </row>
    <row r="946" spans="1:45" hidden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19" t="str">
        <f t="shared" si="14"/>
        <v/>
      </c>
    </row>
    <row r="947" spans="1:45" hidden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19" t="str">
        <f t="shared" si="14"/>
        <v/>
      </c>
    </row>
    <row r="948" spans="1:45" hidden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19" t="str">
        <f t="shared" si="14"/>
        <v/>
      </c>
    </row>
    <row r="949" spans="1:45" hidden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19" t="str">
        <f t="shared" si="14"/>
        <v/>
      </c>
    </row>
    <row r="950" spans="1:45" hidden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19" t="str">
        <f t="shared" si="14"/>
        <v/>
      </c>
    </row>
    <row r="951" spans="1:45" hidden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19" t="str">
        <f t="shared" si="14"/>
        <v/>
      </c>
    </row>
    <row r="952" spans="1:45" hidden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19" t="str">
        <f t="shared" si="14"/>
        <v/>
      </c>
    </row>
    <row r="953" spans="1:45" hidden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19" t="str">
        <f t="shared" si="14"/>
        <v/>
      </c>
    </row>
    <row r="954" spans="1:45" hidden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19" t="str">
        <f t="shared" si="14"/>
        <v/>
      </c>
    </row>
    <row r="955" spans="1:45" hidden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19" t="str">
        <f t="shared" si="14"/>
        <v/>
      </c>
    </row>
    <row r="956" spans="1:45" hidden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19" t="str">
        <f t="shared" si="14"/>
        <v/>
      </c>
    </row>
    <row r="957" spans="1:45" hidden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19" t="str">
        <f t="shared" si="14"/>
        <v/>
      </c>
    </row>
    <row r="958" spans="1:45" hidden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19" t="str">
        <f t="shared" si="14"/>
        <v/>
      </c>
    </row>
    <row r="959" spans="1:45" hidden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19" t="str">
        <f t="shared" si="14"/>
        <v/>
      </c>
    </row>
    <row r="960" spans="1:45" hidden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19" t="str">
        <f t="shared" si="14"/>
        <v/>
      </c>
    </row>
    <row r="961" spans="1:45" hidden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19" t="str">
        <f t="shared" si="14"/>
        <v/>
      </c>
    </row>
    <row r="962" spans="1:45" hidden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19" t="str">
        <f t="shared" si="14"/>
        <v/>
      </c>
    </row>
    <row r="963" spans="1:45" hidden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19" t="str">
        <f t="shared" si="14"/>
        <v/>
      </c>
    </row>
    <row r="964" spans="1:45" hidden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19" t="str">
        <f t="shared" ref="AS964:AS1027" si="15">+LEFT(AN964,1)</f>
        <v/>
      </c>
    </row>
    <row r="965" spans="1:45" hidden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19" t="str">
        <f t="shared" si="15"/>
        <v/>
      </c>
    </row>
    <row r="966" spans="1:45" hidden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19" t="str">
        <f t="shared" si="15"/>
        <v/>
      </c>
    </row>
    <row r="967" spans="1:45" hidden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19" t="str">
        <f t="shared" si="15"/>
        <v/>
      </c>
    </row>
    <row r="968" spans="1:45" hidden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19" t="str">
        <f t="shared" si="15"/>
        <v/>
      </c>
    </row>
    <row r="969" spans="1:45" hidden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19" t="str">
        <f t="shared" si="15"/>
        <v/>
      </c>
    </row>
    <row r="970" spans="1:45" hidden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19" t="str">
        <f t="shared" si="15"/>
        <v/>
      </c>
    </row>
    <row r="971" spans="1:45" hidden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19" t="str">
        <f t="shared" si="15"/>
        <v/>
      </c>
    </row>
    <row r="972" spans="1:45" hidden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19" t="str">
        <f t="shared" si="15"/>
        <v/>
      </c>
    </row>
    <row r="973" spans="1:45" hidden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19" t="str">
        <f t="shared" si="15"/>
        <v/>
      </c>
    </row>
    <row r="974" spans="1:45" hidden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19" t="str">
        <f t="shared" si="15"/>
        <v/>
      </c>
    </row>
    <row r="975" spans="1:45" hidden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19" t="str">
        <f t="shared" si="15"/>
        <v/>
      </c>
    </row>
    <row r="976" spans="1:45" hidden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19" t="str">
        <f t="shared" si="15"/>
        <v/>
      </c>
    </row>
    <row r="977" spans="1:45" hidden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19" t="str">
        <f t="shared" si="15"/>
        <v/>
      </c>
    </row>
    <row r="978" spans="1:45" hidden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19" t="str">
        <f t="shared" si="15"/>
        <v/>
      </c>
    </row>
    <row r="979" spans="1:45" hidden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19" t="str">
        <f t="shared" si="15"/>
        <v/>
      </c>
    </row>
    <row r="980" spans="1:45" hidden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19" t="str">
        <f t="shared" si="15"/>
        <v/>
      </c>
    </row>
    <row r="981" spans="1:45" hidden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19" t="str">
        <f t="shared" si="15"/>
        <v/>
      </c>
    </row>
    <row r="982" spans="1:45" hidden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19" t="str">
        <f t="shared" si="15"/>
        <v/>
      </c>
    </row>
    <row r="983" spans="1:45" hidden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19" t="str">
        <f t="shared" si="15"/>
        <v/>
      </c>
    </row>
    <row r="984" spans="1:45" hidden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19" t="str">
        <f t="shared" si="15"/>
        <v/>
      </c>
    </row>
    <row r="985" spans="1:45" hidden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19" t="str">
        <f t="shared" si="15"/>
        <v/>
      </c>
    </row>
    <row r="986" spans="1:45" hidden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19" t="str">
        <f t="shared" si="15"/>
        <v/>
      </c>
    </row>
    <row r="987" spans="1:45" hidden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19" t="str">
        <f t="shared" si="15"/>
        <v/>
      </c>
    </row>
    <row r="988" spans="1:45" hidden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19" t="str">
        <f t="shared" si="15"/>
        <v/>
      </c>
    </row>
    <row r="989" spans="1:45" hidden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19" t="str">
        <f t="shared" si="15"/>
        <v/>
      </c>
    </row>
    <row r="990" spans="1:45" hidden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19" t="str">
        <f t="shared" si="15"/>
        <v/>
      </c>
    </row>
    <row r="991" spans="1:45" hidden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19" t="str">
        <f t="shared" si="15"/>
        <v/>
      </c>
    </row>
    <row r="992" spans="1:45" hidden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19" t="str">
        <f t="shared" si="15"/>
        <v/>
      </c>
    </row>
    <row r="993" spans="1:45" hidden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19" t="str">
        <f t="shared" si="15"/>
        <v/>
      </c>
    </row>
    <row r="994" spans="1:45" hidden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19" t="str">
        <f t="shared" si="15"/>
        <v/>
      </c>
    </row>
    <row r="995" spans="1:45" hidden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19" t="str">
        <f t="shared" si="15"/>
        <v/>
      </c>
    </row>
    <row r="996" spans="1:45" hidden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19" t="str">
        <f t="shared" si="15"/>
        <v/>
      </c>
    </row>
    <row r="997" spans="1:45" hidden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19" t="str">
        <f t="shared" si="15"/>
        <v/>
      </c>
    </row>
    <row r="998" spans="1:45" hidden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19" t="str">
        <f t="shared" si="15"/>
        <v/>
      </c>
    </row>
    <row r="999" spans="1:45" hidden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19" t="str">
        <f t="shared" si="15"/>
        <v/>
      </c>
    </row>
    <row r="1000" spans="1:45" hidden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19" t="str">
        <f t="shared" si="15"/>
        <v/>
      </c>
    </row>
    <row r="1001" spans="1:45" hidden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19" t="str">
        <f t="shared" si="15"/>
        <v/>
      </c>
    </row>
    <row r="1002" spans="1:45" hidden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19" t="str">
        <f t="shared" si="15"/>
        <v/>
      </c>
    </row>
    <row r="1003" spans="1:45" hidden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19" t="str">
        <f t="shared" si="15"/>
        <v/>
      </c>
    </row>
    <row r="1004" spans="1:45" hidden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19" t="str">
        <f t="shared" si="15"/>
        <v/>
      </c>
    </row>
    <row r="1005" spans="1:45" hidden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19" t="str">
        <f t="shared" si="15"/>
        <v/>
      </c>
    </row>
    <row r="1006" spans="1:45" hidden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19" t="str">
        <f t="shared" si="15"/>
        <v/>
      </c>
    </row>
    <row r="1007" spans="1:45" hidden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19" t="str">
        <f t="shared" si="15"/>
        <v/>
      </c>
    </row>
    <row r="1008" spans="1:45" hidden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19" t="str">
        <f t="shared" si="15"/>
        <v/>
      </c>
    </row>
    <row r="1009" spans="1:45" hidden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19" t="str">
        <f t="shared" si="15"/>
        <v/>
      </c>
    </row>
    <row r="1010" spans="1:45" hidden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19" t="str">
        <f t="shared" si="15"/>
        <v/>
      </c>
    </row>
    <row r="1011" spans="1:45" hidden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19" t="str">
        <f t="shared" si="15"/>
        <v/>
      </c>
    </row>
    <row r="1012" spans="1:45" hidden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19" t="str">
        <f t="shared" si="15"/>
        <v/>
      </c>
    </row>
    <row r="1013" spans="1:45" hidden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19" t="str">
        <f t="shared" si="15"/>
        <v/>
      </c>
    </row>
    <row r="1014" spans="1:45" hidden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19" t="str">
        <f t="shared" si="15"/>
        <v/>
      </c>
    </row>
    <row r="1015" spans="1:45" hidden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19" t="str">
        <f t="shared" si="15"/>
        <v/>
      </c>
    </row>
    <row r="1016" spans="1:45" hidden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19" t="str">
        <f t="shared" si="15"/>
        <v/>
      </c>
    </row>
    <row r="1017" spans="1:45" hidden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19" t="str">
        <f t="shared" si="15"/>
        <v/>
      </c>
    </row>
    <row r="1018" spans="1:45" hidden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19" t="str">
        <f t="shared" si="15"/>
        <v/>
      </c>
    </row>
    <row r="1019" spans="1:45" hidden="1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19" t="str">
        <f t="shared" si="15"/>
        <v/>
      </c>
    </row>
    <row r="1020" spans="1:45" hidden="1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19" t="str">
        <f t="shared" si="15"/>
        <v/>
      </c>
    </row>
    <row r="1021" spans="1:45" hidden="1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19" t="str">
        <f t="shared" si="15"/>
        <v/>
      </c>
    </row>
    <row r="1022" spans="1:45" hidden="1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19" t="str">
        <f t="shared" si="15"/>
        <v/>
      </c>
    </row>
    <row r="1023" spans="1:45" hidden="1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19" t="str">
        <f t="shared" si="15"/>
        <v/>
      </c>
    </row>
    <row r="1024" spans="1:45" hidden="1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19" t="str">
        <f t="shared" si="15"/>
        <v/>
      </c>
    </row>
    <row r="1025" spans="1:45" hidden="1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19" t="str">
        <f t="shared" si="15"/>
        <v/>
      </c>
    </row>
    <row r="1026" spans="1:45" hidden="1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19" t="str">
        <f t="shared" si="15"/>
        <v/>
      </c>
    </row>
    <row r="1027" spans="1:45" hidden="1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19" t="str">
        <f t="shared" si="15"/>
        <v/>
      </c>
    </row>
    <row r="1028" spans="1:45" hidden="1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19" t="str">
        <f t="shared" ref="AS1028:AS1091" si="16">+LEFT(AN1028,1)</f>
        <v/>
      </c>
    </row>
    <row r="1029" spans="1:45" hidden="1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19" t="str">
        <f t="shared" si="16"/>
        <v/>
      </c>
    </row>
    <row r="1030" spans="1:45" hidden="1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19" t="str">
        <f t="shared" si="16"/>
        <v/>
      </c>
    </row>
    <row r="1031" spans="1:45" hidden="1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19" t="str">
        <f t="shared" si="16"/>
        <v/>
      </c>
    </row>
    <row r="1032" spans="1:45" hidden="1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19" t="str">
        <f t="shared" si="16"/>
        <v/>
      </c>
    </row>
    <row r="1033" spans="1:45" hidden="1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19" t="str">
        <f t="shared" si="16"/>
        <v/>
      </c>
    </row>
    <row r="1034" spans="1:45" hidden="1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19" t="str">
        <f t="shared" si="16"/>
        <v/>
      </c>
    </row>
    <row r="1035" spans="1:45" hidden="1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19" t="str">
        <f t="shared" si="16"/>
        <v/>
      </c>
    </row>
    <row r="1036" spans="1:45" hidden="1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19" t="str">
        <f t="shared" si="16"/>
        <v/>
      </c>
    </row>
    <row r="1037" spans="1:45" hidden="1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19" t="str">
        <f t="shared" si="16"/>
        <v/>
      </c>
    </row>
    <row r="1038" spans="1:45" hidden="1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19" t="str">
        <f t="shared" si="16"/>
        <v/>
      </c>
    </row>
    <row r="1039" spans="1:45" hidden="1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19" t="str">
        <f t="shared" si="16"/>
        <v/>
      </c>
    </row>
    <row r="1040" spans="1:45" hidden="1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19" t="str">
        <f t="shared" si="16"/>
        <v/>
      </c>
    </row>
    <row r="1041" spans="1:45" hidden="1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19" t="str">
        <f t="shared" si="16"/>
        <v/>
      </c>
    </row>
    <row r="1042" spans="1:45" hidden="1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19" t="str">
        <f t="shared" si="16"/>
        <v/>
      </c>
    </row>
    <row r="1043" spans="1:45" hidden="1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19" t="str">
        <f t="shared" si="16"/>
        <v/>
      </c>
    </row>
    <row r="1044" spans="1:45" hidden="1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19" t="str">
        <f t="shared" si="16"/>
        <v/>
      </c>
    </row>
    <row r="1045" spans="1:45" hidden="1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19" t="str">
        <f t="shared" si="16"/>
        <v/>
      </c>
    </row>
    <row r="1046" spans="1:45" hidden="1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19" t="str">
        <f t="shared" si="16"/>
        <v/>
      </c>
    </row>
    <row r="1047" spans="1:45" hidden="1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19" t="str">
        <f t="shared" si="16"/>
        <v/>
      </c>
    </row>
    <row r="1048" spans="1:45" hidden="1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19" t="str">
        <f t="shared" si="16"/>
        <v/>
      </c>
    </row>
    <row r="1049" spans="1:45" hidden="1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19" t="str">
        <f t="shared" si="16"/>
        <v/>
      </c>
    </row>
    <row r="1050" spans="1:45" hidden="1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19" t="str">
        <f t="shared" si="16"/>
        <v/>
      </c>
    </row>
    <row r="1051" spans="1:45" hidden="1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19" t="str">
        <f t="shared" si="16"/>
        <v/>
      </c>
    </row>
    <row r="1052" spans="1:45" hidden="1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19" t="str">
        <f t="shared" si="16"/>
        <v/>
      </c>
    </row>
    <row r="1053" spans="1:45" hidden="1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19" t="str">
        <f t="shared" si="16"/>
        <v/>
      </c>
    </row>
    <row r="1054" spans="1:45" hidden="1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19" t="str">
        <f t="shared" si="16"/>
        <v/>
      </c>
    </row>
    <row r="1055" spans="1:45" hidden="1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19" t="str">
        <f t="shared" si="16"/>
        <v/>
      </c>
    </row>
    <row r="1056" spans="1:45" hidden="1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19" t="str">
        <f t="shared" si="16"/>
        <v/>
      </c>
    </row>
    <row r="1057" spans="1:45" hidden="1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19" t="str">
        <f t="shared" si="16"/>
        <v/>
      </c>
    </row>
    <row r="1058" spans="1:45" hidden="1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19" t="str">
        <f t="shared" si="16"/>
        <v/>
      </c>
    </row>
    <row r="1059" spans="1:45" hidden="1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19" t="str">
        <f t="shared" si="16"/>
        <v/>
      </c>
    </row>
    <row r="1060" spans="1:45" hidden="1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19" t="str">
        <f t="shared" si="16"/>
        <v/>
      </c>
    </row>
    <row r="1061" spans="1:45" hidden="1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19" t="str">
        <f t="shared" si="16"/>
        <v/>
      </c>
    </row>
    <row r="1062" spans="1:45" hidden="1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19" t="str">
        <f t="shared" si="16"/>
        <v/>
      </c>
    </row>
    <row r="1063" spans="1:45" hidden="1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19" t="str">
        <f t="shared" si="16"/>
        <v/>
      </c>
    </row>
    <row r="1064" spans="1:45" hidden="1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19" t="str">
        <f t="shared" si="16"/>
        <v/>
      </c>
    </row>
    <row r="1065" spans="1:45" hidden="1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19" t="str">
        <f t="shared" si="16"/>
        <v/>
      </c>
    </row>
    <row r="1066" spans="1:45" hidden="1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19" t="str">
        <f t="shared" si="16"/>
        <v/>
      </c>
    </row>
    <row r="1067" spans="1:45" hidden="1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19" t="str">
        <f t="shared" si="16"/>
        <v/>
      </c>
    </row>
    <row r="1068" spans="1:45" hidden="1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19" t="str">
        <f t="shared" si="16"/>
        <v/>
      </c>
    </row>
    <row r="1069" spans="1:45" hidden="1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19" t="str">
        <f t="shared" si="16"/>
        <v/>
      </c>
    </row>
    <row r="1070" spans="1:45" hidden="1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19" t="str">
        <f t="shared" si="16"/>
        <v/>
      </c>
    </row>
    <row r="1071" spans="1:45" hidden="1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19" t="str">
        <f t="shared" si="16"/>
        <v/>
      </c>
    </row>
    <row r="1072" spans="1:45" hidden="1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19" t="str">
        <f t="shared" si="16"/>
        <v/>
      </c>
    </row>
    <row r="1073" spans="1:45" hidden="1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19" t="str">
        <f t="shared" si="16"/>
        <v/>
      </c>
    </row>
    <row r="1074" spans="1:45" hidden="1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19" t="str">
        <f t="shared" si="16"/>
        <v/>
      </c>
    </row>
    <row r="1075" spans="1:45" hidden="1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19" t="str">
        <f t="shared" si="16"/>
        <v/>
      </c>
    </row>
    <row r="1076" spans="1:45" hidden="1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19" t="str">
        <f t="shared" si="16"/>
        <v/>
      </c>
    </row>
    <row r="1077" spans="1:45" hidden="1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19" t="str">
        <f t="shared" si="16"/>
        <v/>
      </c>
    </row>
    <row r="1078" spans="1:45" hidden="1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19" t="str">
        <f t="shared" si="16"/>
        <v/>
      </c>
    </row>
    <row r="1079" spans="1:45" hidden="1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19" t="str">
        <f t="shared" si="16"/>
        <v/>
      </c>
    </row>
    <row r="1080" spans="1:45" hidden="1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19" t="str">
        <f t="shared" si="16"/>
        <v/>
      </c>
    </row>
    <row r="1081" spans="1:45" hidden="1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19" t="str">
        <f t="shared" si="16"/>
        <v/>
      </c>
    </row>
    <row r="1082" spans="1:45" hidden="1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19" t="str">
        <f t="shared" si="16"/>
        <v/>
      </c>
    </row>
    <row r="1083" spans="1:45" hidden="1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19" t="str">
        <f t="shared" si="16"/>
        <v/>
      </c>
    </row>
    <row r="1084" spans="1:45" hidden="1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19" t="str">
        <f t="shared" si="16"/>
        <v/>
      </c>
    </row>
    <row r="1085" spans="1:45" hidden="1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19" t="str">
        <f t="shared" si="16"/>
        <v/>
      </c>
    </row>
    <row r="1086" spans="1:45" hidden="1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19" t="str">
        <f t="shared" si="16"/>
        <v/>
      </c>
    </row>
    <row r="1087" spans="1:45" hidden="1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19" t="str">
        <f t="shared" si="16"/>
        <v/>
      </c>
    </row>
    <row r="1088" spans="1:45" hidden="1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19" t="str">
        <f t="shared" si="16"/>
        <v/>
      </c>
    </row>
    <row r="1089" spans="1:45" hidden="1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19" t="str">
        <f t="shared" si="16"/>
        <v/>
      </c>
    </row>
    <row r="1090" spans="1:45" hidden="1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19" t="str">
        <f t="shared" si="16"/>
        <v/>
      </c>
    </row>
    <row r="1091" spans="1:45" hidden="1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19" t="str">
        <f t="shared" si="16"/>
        <v/>
      </c>
    </row>
    <row r="1092" spans="1:45" hidden="1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19" t="str">
        <f t="shared" ref="AS1092:AS1155" si="17">+LEFT(AN1092,1)</f>
        <v/>
      </c>
    </row>
    <row r="1093" spans="1:45" hidden="1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19" t="str">
        <f t="shared" si="17"/>
        <v/>
      </c>
    </row>
    <row r="1094" spans="1:45" hidden="1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19" t="str">
        <f t="shared" si="17"/>
        <v/>
      </c>
    </row>
    <row r="1095" spans="1:45" hidden="1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19" t="str">
        <f t="shared" si="17"/>
        <v/>
      </c>
    </row>
    <row r="1096" spans="1:45" hidden="1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19" t="str">
        <f t="shared" si="17"/>
        <v/>
      </c>
    </row>
    <row r="1097" spans="1:45" hidden="1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19" t="str">
        <f t="shared" si="17"/>
        <v/>
      </c>
    </row>
    <row r="1098" spans="1:45" hidden="1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19" t="str">
        <f t="shared" si="17"/>
        <v/>
      </c>
    </row>
    <row r="1099" spans="1:45" hidden="1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19" t="str">
        <f t="shared" si="17"/>
        <v/>
      </c>
    </row>
    <row r="1100" spans="1:45" hidden="1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19" t="str">
        <f t="shared" si="17"/>
        <v/>
      </c>
    </row>
    <row r="1101" spans="1:45" hidden="1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19" t="str">
        <f t="shared" si="17"/>
        <v/>
      </c>
    </row>
    <row r="1102" spans="1:45" hidden="1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19" t="str">
        <f t="shared" si="17"/>
        <v/>
      </c>
    </row>
    <row r="1103" spans="1:45" hidden="1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19" t="str">
        <f t="shared" si="17"/>
        <v/>
      </c>
    </row>
    <row r="1104" spans="1:45" hidden="1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19" t="str">
        <f t="shared" si="17"/>
        <v/>
      </c>
    </row>
    <row r="1105" spans="1:45" hidden="1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19" t="str">
        <f t="shared" si="17"/>
        <v/>
      </c>
    </row>
    <row r="1106" spans="1:45" hidden="1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19" t="str">
        <f t="shared" si="17"/>
        <v/>
      </c>
    </row>
    <row r="1107" spans="1:45" hidden="1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19" t="str">
        <f t="shared" si="17"/>
        <v/>
      </c>
    </row>
    <row r="1108" spans="1:45" hidden="1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19" t="str">
        <f t="shared" si="17"/>
        <v/>
      </c>
    </row>
    <row r="1109" spans="1:45" hidden="1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19" t="str">
        <f t="shared" si="17"/>
        <v/>
      </c>
    </row>
    <row r="1110" spans="1:45" hidden="1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19" t="str">
        <f t="shared" si="17"/>
        <v/>
      </c>
    </row>
    <row r="1111" spans="1:45" hidden="1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19" t="str">
        <f t="shared" si="17"/>
        <v/>
      </c>
    </row>
    <row r="1112" spans="1:45" hidden="1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19" t="str">
        <f t="shared" si="17"/>
        <v/>
      </c>
    </row>
    <row r="1113" spans="1:45" hidden="1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19" t="str">
        <f t="shared" si="17"/>
        <v/>
      </c>
    </row>
    <row r="1114" spans="1:45" hidden="1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19" t="str">
        <f t="shared" si="17"/>
        <v/>
      </c>
    </row>
    <row r="1115" spans="1:45" hidden="1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19" t="str">
        <f t="shared" si="17"/>
        <v/>
      </c>
    </row>
    <row r="1116" spans="1:45" hidden="1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19" t="str">
        <f t="shared" si="17"/>
        <v/>
      </c>
    </row>
    <row r="1117" spans="1:45" hidden="1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19" t="str">
        <f t="shared" si="17"/>
        <v/>
      </c>
    </row>
    <row r="1118" spans="1:45" hidden="1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19" t="str">
        <f t="shared" si="17"/>
        <v/>
      </c>
    </row>
    <row r="1119" spans="1:45" hidden="1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19" t="str">
        <f t="shared" si="17"/>
        <v/>
      </c>
    </row>
    <row r="1120" spans="1:45" hidden="1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19" t="str">
        <f t="shared" si="17"/>
        <v/>
      </c>
    </row>
    <row r="1121" spans="1:45" hidden="1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19" t="str">
        <f t="shared" si="17"/>
        <v/>
      </c>
    </row>
    <row r="1122" spans="1:45" hidden="1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19" t="str">
        <f t="shared" si="17"/>
        <v/>
      </c>
    </row>
    <row r="1123" spans="1:45" hidden="1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19" t="str">
        <f t="shared" si="17"/>
        <v/>
      </c>
    </row>
    <row r="1124" spans="1:45" hidden="1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19" t="str">
        <f t="shared" si="17"/>
        <v/>
      </c>
    </row>
    <row r="1125" spans="1:45" hidden="1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19" t="str">
        <f t="shared" si="17"/>
        <v/>
      </c>
    </row>
    <row r="1126" spans="1:45" hidden="1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19" t="str">
        <f t="shared" si="17"/>
        <v/>
      </c>
    </row>
    <row r="1127" spans="1:45" hidden="1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19" t="str">
        <f t="shared" si="17"/>
        <v/>
      </c>
    </row>
    <row r="1128" spans="1:45" hidden="1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19" t="str">
        <f t="shared" si="17"/>
        <v/>
      </c>
    </row>
    <row r="1129" spans="1:45" hidden="1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19" t="str">
        <f t="shared" si="17"/>
        <v/>
      </c>
    </row>
    <row r="1130" spans="1:45" hidden="1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19" t="str">
        <f t="shared" si="17"/>
        <v/>
      </c>
    </row>
    <row r="1131" spans="1:45" hidden="1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19" t="str">
        <f t="shared" si="17"/>
        <v/>
      </c>
    </row>
    <row r="1132" spans="1:45" hidden="1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19" t="str">
        <f t="shared" si="17"/>
        <v/>
      </c>
    </row>
    <row r="1133" spans="1:45" hidden="1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19" t="str">
        <f t="shared" si="17"/>
        <v/>
      </c>
    </row>
    <row r="1134" spans="1:45" hidden="1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19" t="str">
        <f t="shared" si="17"/>
        <v/>
      </c>
    </row>
    <row r="1135" spans="1:45" hidden="1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19" t="str">
        <f t="shared" si="17"/>
        <v/>
      </c>
    </row>
    <row r="1136" spans="1:45" hidden="1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19" t="str">
        <f t="shared" si="17"/>
        <v/>
      </c>
    </row>
    <row r="1137" spans="1:45" hidden="1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19" t="str">
        <f t="shared" si="17"/>
        <v/>
      </c>
    </row>
    <row r="1138" spans="1:45" hidden="1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19" t="str">
        <f t="shared" si="17"/>
        <v/>
      </c>
    </row>
    <row r="1139" spans="1:45" hidden="1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19" t="str">
        <f t="shared" si="17"/>
        <v/>
      </c>
    </row>
    <row r="1140" spans="1:45" hidden="1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19" t="str">
        <f t="shared" si="17"/>
        <v/>
      </c>
    </row>
    <row r="1141" spans="1:45" hidden="1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19" t="str">
        <f t="shared" si="17"/>
        <v/>
      </c>
    </row>
    <row r="1142" spans="1:45" hidden="1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19" t="str">
        <f t="shared" si="17"/>
        <v/>
      </c>
    </row>
    <row r="1143" spans="1:45" hidden="1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19" t="str">
        <f t="shared" si="17"/>
        <v/>
      </c>
    </row>
    <row r="1144" spans="1:45" hidden="1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19" t="str">
        <f t="shared" si="17"/>
        <v/>
      </c>
    </row>
    <row r="1145" spans="1:45" hidden="1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19" t="str">
        <f t="shared" si="17"/>
        <v/>
      </c>
    </row>
    <row r="1146" spans="1:45" hidden="1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19" t="str">
        <f t="shared" si="17"/>
        <v/>
      </c>
    </row>
    <row r="1147" spans="1:45" hidden="1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19" t="str">
        <f t="shared" si="17"/>
        <v/>
      </c>
    </row>
    <row r="1148" spans="1:45" hidden="1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19" t="str">
        <f t="shared" si="17"/>
        <v/>
      </c>
    </row>
    <row r="1149" spans="1:45" hidden="1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19" t="str">
        <f t="shared" si="17"/>
        <v/>
      </c>
    </row>
    <row r="1150" spans="1:45" hidden="1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19" t="str">
        <f t="shared" si="17"/>
        <v/>
      </c>
    </row>
    <row r="1151" spans="1:45" hidden="1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19" t="str">
        <f t="shared" si="17"/>
        <v/>
      </c>
    </row>
    <row r="1152" spans="1:45" hidden="1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19" t="str">
        <f t="shared" si="17"/>
        <v/>
      </c>
    </row>
    <row r="1153" spans="1:45" hidden="1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19" t="str">
        <f t="shared" si="17"/>
        <v/>
      </c>
    </row>
    <row r="1154" spans="1:45" hidden="1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19" t="str">
        <f t="shared" si="17"/>
        <v/>
      </c>
    </row>
    <row r="1155" spans="1:45" hidden="1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19" t="str">
        <f t="shared" si="17"/>
        <v/>
      </c>
    </row>
    <row r="1156" spans="1:45" hidden="1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19" t="str">
        <f t="shared" ref="AS1156:AS1219" si="18">+LEFT(AN1156,1)</f>
        <v/>
      </c>
    </row>
    <row r="1157" spans="1:45" hidden="1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19" t="str">
        <f t="shared" si="18"/>
        <v/>
      </c>
    </row>
    <row r="1158" spans="1:45" hidden="1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19" t="str">
        <f t="shared" si="18"/>
        <v/>
      </c>
    </row>
    <row r="1159" spans="1:45" hidden="1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19" t="str">
        <f t="shared" si="18"/>
        <v/>
      </c>
    </row>
    <row r="1160" spans="1:45" hidden="1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19" t="str">
        <f t="shared" si="18"/>
        <v/>
      </c>
    </row>
    <row r="1161" spans="1:45" hidden="1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19" t="str">
        <f t="shared" si="18"/>
        <v/>
      </c>
    </row>
    <row r="1162" spans="1:45" hidden="1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19" t="str">
        <f t="shared" si="18"/>
        <v/>
      </c>
    </row>
    <row r="1163" spans="1:45" hidden="1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19" t="str">
        <f t="shared" si="18"/>
        <v/>
      </c>
    </row>
    <row r="1164" spans="1:45" hidden="1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19" t="str">
        <f t="shared" si="18"/>
        <v/>
      </c>
    </row>
    <row r="1165" spans="1:45" hidden="1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19" t="str">
        <f t="shared" si="18"/>
        <v/>
      </c>
    </row>
    <row r="1166" spans="1:45" hidden="1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19" t="str">
        <f t="shared" si="18"/>
        <v/>
      </c>
    </row>
    <row r="1167" spans="1:45" hidden="1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19" t="str">
        <f t="shared" si="18"/>
        <v/>
      </c>
    </row>
    <row r="1168" spans="1:45" hidden="1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19" t="str">
        <f t="shared" si="18"/>
        <v/>
      </c>
    </row>
    <row r="1169" spans="1:45" hidden="1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19" t="str">
        <f t="shared" si="18"/>
        <v/>
      </c>
    </row>
    <row r="1170" spans="1:45" hidden="1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19" t="str">
        <f t="shared" si="18"/>
        <v/>
      </c>
    </row>
    <row r="1171" spans="1:45" hidden="1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19" t="str">
        <f t="shared" si="18"/>
        <v/>
      </c>
    </row>
    <row r="1172" spans="1:45" hidden="1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19" t="str">
        <f t="shared" si="18"/>
        <v/>
      </c>
    </row>
    <row r="1173" spans="1:45" hidden="1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19" t="str">
        <f t="shared" si="18"/>
        <v/>
      </c>
    </row>
    <row r="1174" spans="1:45" hidden="1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19" t="str">
        <f t="shared" si="18"/>
        <v/>
      </c>
    </row>
    <row r="1175" spans="1:45" hidden="1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19" t="str">
        <f t="shared" si="18"/>
        <v/>
      </c>
    </row>
    <row r="1176" spans="1:45" hidden="1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19" t="str">
        <f t="shared" si="18"/>
        <v/>
      </c>
    </row>
    <row r="1177" spans="1:45" hidden="1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19" t="str">
        <f t="shared" si="18"/>
        <v/>
      </c>
    </row>
    <row r="1178" spans="1:45" hidden="1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19" t="str">
        <f t="shared" si="18"/>
        <v/>
      </c>
    </row>
    <row r="1179" spans="1:45" hidden="1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19" t="str">
        <f t="shared" si="18"/>
        <v/>
      </c>
    </row>
    <row r="1180" spans="1:45" hidden="1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19" t="str">
        <f t="shared" si="18"/>
        <v/>
      </c>
    </row>
    <row r="1181" spans="1:45" hidden="1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19" t="str">
        <f t="shared" si="18"/>
        <v/>
      </c>
    </row>
    <row r="1182" spans="1:45" hidden="1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19" t="str">
        <f t="shared" si="18"/>
        <v/>
      </c>
    </row>
    <row r="1183" spans="1:45" hidden="1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19" t="str">
        <f t="shared" si="18"/>
        <v/>
      </c>
    </row>
    <row r="1184" spans="1:45" hidden="1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19" t="str">
        <f t="shared" si="18"/>
        <v/>
      </c>
    </row>
    <row r="1185" spans="1:45" hidden="1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19" t="str">
        <f t="shared" si="18"/>
        <v/>
      </c>
    </row>
    <row r="1186" spans="1:45" hidden="1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19" t="str">
        <f t="shared" si="18"/>
        <v/>
      </c>
    </row>
    <row r="1187" spans="1:45" hidden="1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19" t="str">
        <f t="shared" si="18"/>
        <v/>
      </c>
    </row>
    <row r="1188" spans="1:45" hidden="1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19" t="str">
        <f t="shared" si="18"/>
        <v/>
      </c>
    </row>
    <row r="1189" spans="1:45" hidden="1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19" t="str">
        <f t="shared" si="18"/>
        <v/>
      </c>
    </row>
    <row r="1190" spans="1:45" hidden="1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19" t="str">
        <f t="shared" si="18"/>
        <v/>
      </c>
    </row>
    <row r="1191" spans="1:45" hidden="1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19" t="str">
        <f t="shared" si="18"/>
        <v/>
      </c>
    </row>
    <row r="1192" spans="1:45" hidden="1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19" t="str">
        <f t="shared" si="18"/>
        <v/>
      </c>
    </row>
    <row r="1193" spans="1:45" hidden="1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19" t="str">
        <f t="shared" si="18"/>
        <v/>
      </c>
    </row>
    <row r="1194" spans="1:45" hidden="1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19" t="str">
        <f t="shared" si="18"/>
        <v/>
      </c>
    </row>
    <row r="1195" spans="1:45" hidden="1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19" t="str">
        <f t="shared" si="18"/>
        <v/>
      </c>
    </row>
    <row r="1196" spans="1:45" hidden="1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19" t="str">
        <f t="shared" si="18"/>
        <v/>
      </c>
    </row>
    <row r="1197" spans="1:45" hidden="1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19" t="str">
        <f t="shared" si="18"/>
        <v/>
      </c>
    </row>
    <row r="1198" spans="1:45" hidden="1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19" t="str">
        <f t="shared" si="18"/>
        <v/>
      </c>
    </row>
    <row r="1199" spans="1:45" hidden="1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19" t="str">
        <f t="shared" si="18"/>
        <v/>
      </c>
    </row>
    <row r="1200" spans="1:45" hidden="1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19" t="str">
        <f t="shared" si="18"/>
        <v/>
      </c>
    </row>
    <row r="1201" spans="1:45" hidden="1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19" t="str">
        <f t="shared" si="18"/>
        <v/>
      </c>
    </row>
    <row r="1202" spans="1:45" hidden="1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19" t="str">
        <f t="shared" si="18"/>
        <v/>
      </c>
    </row>
    <row r="1203" spans="1:45" hidden="1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19" t="str">
        <f t="shared" si="18"/>
        <v/>
      </c>
    </row>
    <row r="1204" spans="1:45" hidden="1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19" t="str">
        <f t="shared" si="18"/>
        <v/>
      </c>
    </row>
    <row r="1205" spans="1:45" hidden="1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19" t="str">
        <f t="shared" si="18"/>
        <v/>
      </c>
    </row>
    <row r="1206" spans="1:45" hidden="1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19" t="str">
        <f t="shared" si="18"/>
        <v/>
      </c>
    </row>
    <row r="1207" spans="1:45" hidden="1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19" t="str">
        <f t="shared" si="18"/>
        <v/>
      </c>
    </row>
    <row r="1208" spans="1:45" hidden="1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19" t="str">
        <f t="shared" si="18"/>
        <v/>
      </c>
    </row>
    <row r="1209" spans="1:45" hidden="1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19" t="str">
        <f t="shared" si="18"/>
        <v/>
      </c>
    </row>
    <row r="1210" spans="1:45" hidden="1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19" t="str">
        <f t="shared" si="18"/>
        <v/>
      </c>
    </row>
    <row r="1211" spans="1:45" hidden="1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19" t="str">
        <f t="shared" si="18"/>
        <v/>
      </c>
    </row>
    <row r="1212" spans="1:45" hidden="1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19" t="str">
        <f t="shared" si="18"/>
        <v/>
      </c>
    </row>
    <row r="1213" spans="1:45" hidden="1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19" t="str">
        <f t="shared" si="18"/>
        <v/>
      </c>
    </row>
    <row r="1214" spans="1:45" hidden="1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19" t="str">
        <f t="shared" si="18"/>
        <v/>
      </c>
    </row>
    <row r="1215" spans="1:45" hidden="1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19" t="str">
        <f t="shared" si="18"/>
        <v/>
      </c>
    </row>
    <row r="1216" spans="1:45" hidden="1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19" t="str">
        <f t="shared" si="18"/>
        <v/>
      </c>
    </row>
    <row r="1217" spans="1:45" hidden="1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19" t="str">
        <f t="shared" si="18"/>
        <v/>
      </c>
    </row>
    <row r="1218" spans="1:45" hidden="1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19" t="str">
        <f t="shared" si="18"/>
        <v/>
      </c>
    </row>
    <row r="1219" spans="1:45" hidden="1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19" t="str">
        <f t="shared" si="18"/>
        <v/>
      </c>
    </row>
    <row r="1220" spans="1:45" hidden="1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19" t="str">
        <f t="shared" ref="AS1220:AS1283" si="19">+LEFT(AN1220,1)</f>
        <v/>
      </c>
    </row>
    <row r="1221" spans="1:45" hidden="1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19" t="str">
        <f t="shared" si="19"/>
        <v/>
      </c>
    </row>
    <row r="1222" spans="1:45" hidden="1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19" t="str">
        <f t="shared" si="19"/>
        <v/>
      </c>
    </row>
    <row r="1223" spans="1:45" hidden="1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19" t="str">
        <f t="shared" si="19"/>
        <v/>
      </c>
    </row>
    <row r="1224" spans="1:45" hidden="1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19" t="str">
        <f t="shared" si="19"/>
        <v/>
      </c>
    </row>
    <row r="1225" spans="1:45" hidden="1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19" t="str">
        <f t="shared" si="19"/>
        <v/>
      </c>
    </row>
    <row r="1226" spans="1:45" hidden="1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19" t="str">
        <f t="shared" si="19"/>
        <v/>
      </c>
    </row>
    <row r="1227" spans="1:45" hidden="1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19" t="str">
        <f t="shared" si="19"/>
        <v/>
      </c>
    </row>
    <row r="1228" spans="1:45" hidden="1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19" t="str">
        <f t="shared" si="19"/>
        <v/>
      </c>
    </row>
    <row r="1229" spans="1:45" hidden="1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19" t="str">
        <f t="shared" si="19"/>
        <v/>
      </c>
    </row>
    <row r="1230" spans="1:45" hidden="1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19" t="str">
        <f t="shared" si="19"/>
        <v/>
      </c>
    </row>
    <row r="1231" spans="1:45" hidden="1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19" t="str">
        <f t="shared" si="19"/>
        <v/>
      </c>
    </row>
    <row r="1232" spans="1:45" hidden="1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19" t="str">
        <f t="shared" si="19"/>
        <v/>
      </c>
    </row>
    <row r="1233" spans="1:45" hidden="1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19" t="str">
        <f t="shared" si="19"/>
        <v/>
      </c>
    </row>
    <row r="1234" spans="1:45" hidden="1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19" t="str">
        <f t="shared" si="19"/>
        <v/>
      </c>
    </row>
    <row r="1235" spans="1:45" hidden="1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19" t="str">
        <f t="shared" si="19"/>
        <v/>
      </c>
    </row>
    <row r="1236" spans="1:45" hidden="1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19" t="str">
        <f t="shared" si="19"/>
        <v/>
      </c>
    </row>
    <row r="1237" spans="1:45" hidden="1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19" t="str">
        <f t="shared" si="19"/>
        <v/>
      </c>
    </row>
    <row r="1238" spans="1:45" hidden="1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19" t="str">
        <f t="shared" si="19"/>
        <v/>
      </c>
    </row>
    <row r="1239" spans="1:45" hidden="1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19" t="str">
        <f t="shared" si="19"/>
        <v/>
      </c>
    </row>
    <row r="1240" spans="1:45" hidden="1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19" t="str">
        <f t="shared" si="19"/>
        <v/>
      </c>
    </row>
    <row r="1241" spans="1:45" hidden="1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19" t="str">
        <f t="shared" si="19"/>
        <v/>
      </c>
    </row>
    <row r="1242" spans="1:45" hidden="1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19" t="str">
        <f t="shared" si="19"/>
        <v/>
      </c>
    </row>
    <row r="1243" spans="1:45" hidden="1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19" t="str">
        <f t="shared" si="19"/>
        <v/>
      </c>
    </row>
    <row r="1244" spans="1:45" hidden="1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19" t="str">
        <f t="shared" si="19"/>
        <v/>
      </c>
    </row>
    <row r="1245" spans="1:45" hidden="1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19" t="str">
        <f t="shared" si="19"/>
        <v/>
      </c>
    </row>
    <row r="1246" spans="1:45" hidden="1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19" t="str">
        <f t="shared" si="19"/>
        <v/>
      </c>
    </row>
    <row r="1247" spans="1:45" hidden="1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19" t="str">
        <f t="shared" si="19"/>
        <v/>
      </c>
    </row>
    <row r="1248" spans="1:45" hidden="1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19" t="str">
        <f t="shared" si="19"/>
        <v/>
      </c>
    </row>
    <row r="1249" spans="1:45" hidden="1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19" t="str">
        <f t="shared" si="19"/>
        <v/>
      </c>
    </row>
    <row r="1250" spans="1:45" hidden="1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19" t="str">
        <f t="shared" si="19"/>
        <v/>
      </c>
    </row>
    <row r="1251" spans="1:45" hidden="1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19" t="str">
        <f t="shared" si="19"/>
        <v/>
      </c>
    </row>
    <row r="1252" spans="1:45" hidden="1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19" t="str">
        <f t="shared" si="19"/>
        <v/>
      </c>
    </row>
    <row r="1253" spans="1:45" hidden="1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19" t="str">
        <f t="shared" si="19"/>
        <v/>
      </c>
    </row>
    <row r="1254" spans="1:45" hidden="1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19" t="str">
        <f t="shared" si="19"/>
        <v/>
      </c>
    </row>
    <row r="1255" spans="1:45" hidden="1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19" t="str">
        <f t="shared" si="19"/>
        <v/>
      </c>
    </row>
    <row r="1256" spans="1:45" hidden="1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19" t="str">
        <f t="shared" si="19"/>
        <v/>
      </c>
    </row>
    <row r="1257" spans="1:45" hidden="1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19" t="str">
        <f t="shared" si="19"/>
        <v/>
      </c>
    </row>
    <row r="1258" spans="1:45" hidden="1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19" t="str">
        <f t="shared" si="19"/>
        <v/>
      </c>
    </row>
    <row r="1259" spans="1:45" hidden="1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19" t="str">
        <f t="shared" si="19"/>
        <v/>
      </c>
    </row>
    <row r="1260" spans="1:45" hidden="1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19" t="str">
        <f t="shared" si="19"/>
        <v/>
      </c>
    </row>
    <row r="1261" spans="1:45" hidden="1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19" t="str">
        <f t="shared" si="19"/>
        <v/>
      </c>
    </row>
    <row r="1262" spans="1:45" hidden="1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19" t="str">
        <f t="shared" si="19"/>
        <v/>
      </c>
    </row>
    <row r="1263" spans="1:45" hidden="1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19" t="str">
        <f t="shared" si="19"/>
        <v/>
      </c>
    </row>
    <row r="1264" spans="1:45" hidden="1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19" t="str">
        <f t="shared" si="19"/>
        <v/>
      </c>
    </row>
    <row r="1265" spans="1:45" hidden="1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19" t="str">
        <f t="shared" si="19"/>
        <v/>
      </c>
    </row>
    <row r="1266" spans="1:45" hidden="1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19" t="str">
        <f t="shared" si="19"/>
        <v/>
      </c>
    </row>
    <row r="1267" spans="1:45" hidden="1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19" t="str">
        <f t="shared" si="19"/>
        <v/>
      </c>
    </row>
    <row r="1268" spans="1:45" hidden="1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19" t="str">
        <f t="shared" si="19"/>
        <v/>
      </c>
    </row>
    <row r="1269" spans="1:45" hidden="1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19" t="str">
        <f t="shared" si="19"/>
        <v/>
      </c>
    </row>
    <row r="1270" spans="1:45" hidden="1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19" t="str">
        <f t="shared" si="19"/>
        <v/>
      </c>
    </row>
    <row r="1271" spans="1:45" hidden="1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19" t="str">
        <f t="shared" si="19"/>
        <v/>
      </c>
    </row>
    <row r="1272" spans="1:45" hidden="1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19" t="str">
        <f t="shared" si="19"/>
        <v/>
      </c>
    </row>
    <row r="1273" spans="1:45" hidden="1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19" t="str">
        <f t="shared" si="19"/>
        <v/>
      </c>
    </row>
    <row r="1274" spans="1:45" hidden="1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19" t="str">
        <f t="shared" si="19"/>
        <v/>
      </c>
    </row>
    <row r="1275" spans="1:45" hidden="1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19" t="str">
        <f t="shared" si="19"/>
        <v/>
      </c>
    </row>
    <row r="1276" spans="1:45" hidden="1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19" t="str">
        <f t="shared" si="19"/>
        <v/>
      </c>
    </row>
    <row r="1277" spans="1:45" hidden="1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19" t="str">
        <f t="shared" si="19"/>
        <v/>
      </c>
    </row>
    <row r="1278" spans="1:45" hidden="1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19" t="str">
        <f t="shared" si="19"/>
        <v/>
      </c>
    </row>
    <row r="1279" spans="1:45" hidden="1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19" t="str">
        <f t="shared" si="19"/>
        <v/>
      </c>
    </row>
    <row r="1280" spans="1:45" hidden="1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19" t="str">
        <f t="shared" si="19"/>
        <v/>
      </c>
    </row>
    <row r="1281" spans="1:45" hidden="1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19" t="str">
        <f t="shared" si="19"/>
        <v/>
      </c>
    </row>
    <row r="1282" spans="1:45" hidden="1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19" t="str">
        <f t="shared" si="19"/>
        <v/>
      </c>
    </row>
    <row r="1283" spans="1:45" hidden="1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19" t="str">
        <f t="shared" si="19"/>
        <v/>
      </c>
    </row>
    <row r="1284" spans="1:45" hidden="1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19" t="str">
        <f t="shared" ref="AS1284:AS1347" si="20">+LEFT(AN1284,1)</f>
        <v/>
      </c>
    </row>
    <row r="1285" spans="1:45" hidden="1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19" t="str">
        <f t="shared" si="20"/>
        <v/>
      </c>
    </row>
    <row r="1286" spans="1:45" hidden="1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19" t="str">
        <f t="shared" si="20"/>
        <v/>
      </c>
    </row>
    <row r="1287" spans="1:45" hidden="1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19" t="str">
        <f t="shared" si="20"/>
        <v/>
      </c>
    </row>
    <row r="1288" spans="1:45" hidden="1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19" t="str">
        <f t="shared" si="20"/>
        <v/>
      </c>
    </row>
    <row r="1289" spans="1:45" hidden="1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19" t="str">
        <f t="shared" si="20"/>
        <v/>
      </c>
    </row>
    <row r="1290" spans="1:45" hidden="1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19" t="str">
        <f t="shared" si="20"/>
        <v/>
      </c>
    </row>
    <row r="1291" spans="1:45" hidden="1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19" t="str">
        <f t="shared" si="20"/>
        <v/>
      </c>
    </row>
    <row r="1292" spans="1:45" hidden="1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19" t="str">
        <f t="shared" si="20"/>
        <v/>
      </c>
    </row>
    <row r="1293" spans="1:45" hidden="1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19" t="str">
        <f t="shared" si="20"/>
        <v/>
      </c>
    </row>
    <row r="1294" spans="1:45" hidden="1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19" t="str">
        <f t="shared" si="20"/>
        <v/>
      </c>
    </row>
    <row r="1295" spans="1:45" hidden="1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19" t="str">
        <f t="shared" si="20"/>
        <v/>
      </c>
    </row>
    <row r="1296" spans="1:45" hidden="1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19" t="str">
        <f t="shared" si="20"/>
        <v/>
      </c>
    </row>
    <row r="1297" spans="1:45" hidden="1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19" t="str">
        <f t="shared" si="20"/>
        <v/>
      </c>
    </row>
    <row r="1298" spans="1:45" hidden="1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19" t="str">
        <f t="shared" si="20"/>
        <v/>
      </c>
    </row>
    <row r="1299" spans="1:45" hidden="1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19" t="str">
        <f t="shared" si="20"/>
        <v/>
      </c>
    </row>
    <row r="1300" spans="1:45" hidden="1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19" t="str">
        <f t="shared" si="20"/>
        <v/>
      </c>
    </row>
    <row r="1301" spans="1:45" hidden="1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19" t="str">
        <f t="shared" si="20"/>
        <v/>
      </c>
    </row>
    <row r="1302" spans="1:45" hidden="1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19" t="str">
        <f t="shared" si="20"/>
        <v/>
      </c>
    </row>
    <row r="1303" spans="1:45" hidden="1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19" t="str">
        <f t="shared" si="20"/>
        <v/>
      </c>
    </row>
    <row r="1304" spans="1:45" hidden="1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19" t="str">
        <f t="shared" si="20"/>
        <v/>
      </c>
    </row>
    <row r="1305" spans="1:45" hidden="1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19" t="str">
        <f t="shared" si="20"/>
        <v/>
      </c>
    </row>
    <row r="1306" spans="1:45" hidden="1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19" t="str">
        <f t="shared" si="20"/>
        <v/>
      </c>
    </row>
    <row r="1307" spans="1:45" hidden="1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  <c r="AL1307" s="34"/>
      <c r="AM1307" s="34"/>
      <c r="AN1307" s="34"/>
      <c r="AO1307" s="34"/>
      <c r="AP1307" s="34"/>
      <c r="AQ1307" s="34"/>
      <c r="AR1307" s="34"/>
      <c r="AS1307" s="19" t="str">
        <f t="shared" si="20"/>
        <v/>
      </c>
    </row>
    <row r="1308" spans="1:45" hidden="1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34"/>
      <c r="AP1308" s="34"/>
      <c r="AQ1308" s="34"/>
      <c r="AR1308" s="34"/>
      <c r="AS1308" s="19" t="str">
        <f t="shared" si="20"/>
        <v/>
      </c>
    </row>
    <row r="1309" spans="1:45" hidden="1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  <c r="AL1309" s="34"/>
      <c r="AM1309" s="34"/>
      <c r="AN1309" s="34"/>
      <c r="AO1309" s="34"/>
      <c r="AP1309" s="34"/>
      <c r="AQ1309" s="34"/>
      <c r="AR1309" s="34"/>
      <c r="AS1309" s="19" t="str">
        <f t="shared" si="20"/>
        <v/>
      </c>
    </row>
    <row r="1310" spans="1:45" hidden="1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19" t="str">
        <f t="shared" si="20"/>
        <v/>
      </c>
    </row>
    <row r="1311" spans="1:45" hidden="1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19" t="str">
        <f t="shared" si="20"/>
        <v/>
      </c>
    </row>
    <row r="1312" spans="1:45" hidden="1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19" t="str">
        <f t="shared" si="20"/>
        <v/>
      </c>
    </row>
    <row r="1313" spans="1:45" hidden="1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19" t="str">
        <f t="shared" si="20"/>
        <v/>
      </c>
    </row>
    <row r="1314" spans="1:45" hidden="1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19" t="str">
        <f t="shared" si="20"/>
        <v/>
      </c>
    </row>
    <row r="1315" spans="1:45" hidden="1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19" t="str">
        <f t="shared" si="20"/>
        <v/>
      </c>
    </row>
    <row r="1316" spans="1:45" hidden="1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19" t="str">
        <f t="shared" si="20"/>
        <v/>
      </c>
    </row>
    <row r="1317" spans="1:45" hidden="1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19" t="str">
        <f t="shared" si="20"/>
        <v/>
      </c>
    </row>
    <row r="1318" spans="1:45" hidden="1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19" t="str">
        <f t="shared" si="20"/>
        <v/>
      </c>
    </row>
    <row r="1319" spans="1:45" hidden="1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19" t="str">
        <f t="shared" si="20"/>
        <v/>
      </c>
    </row>
    <row r="1320" spans="1:45" hidden="1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19" t="str">
        <f t="shared" si="20"/>
        <v/>
      </c>
    </row>
    <row r="1321" spans="1:45" hidden="1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19" t="str">
        <f t="shared" si="20"/>
        <v/>
      </c>
    </row>
    <row r="1322" spans="1:45" hidden="1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19" t="str">
        <f t="shared" si="20"/>
        <v/>
      </c>
    </row>
    <row r="1323" spans="1:45" hidden="1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19" t="str">
        <f t="shared" si="20"/>
        <v/>
      </c>
    </row>
    <row r="1324" spans="1:45" hidden="1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19" t="str">
        <f t="shared" si="20"/>
        <v/>
      </c>
    </row>
    <row r="1325" spans="1:45" hidden="1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19" t="str">
        <f t="shared" si="20"/>
        <v/>
      </c>
    </row>
    <row r="1326" spans="1:45" hidden="1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19" t="str">
        <f t="shared" si="20"/>
        <v/>
      </c>
    </row>
    <row r="1327" spans="1:45" hidden="1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19" t="str">
        <f t="shared" si="20"/>
        <v/>
      </c>
    </row>
    <row r="1328" spans="1:45" hidden="1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19" t="str">
        <f t="shared" si="20"/>
        <v/>
      </c>
    </row>
    <row r="1329" spans="1:45" hidden="1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19" t="str">
        <f t="shared" si="20"/>
        <v/>
      </c>
    </row>
    <row r="1330" spans="1:45" hidden="1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19" t="str">
        <f t="shared" si="20"/>
        <v/>
      </c>
    </row>
    <row r="1331" spans="1:45" hidden="1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19" t="str">
        <f t="shared" si="20"/>
        <v/>
      </c>
    </row>
    <row r="1332" spans="1:45" hidden="1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19" t="str">
        <f t="shared" si="20"/>
        <v/>
      </c>
    </row>
    <row r="1333" spans="1:45" hidden="1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19" t="str">
        <f t="shared" si="20"/>
        <v/>
      </c>
    </row>
    <row r="1334" spans="1:45" hidden="1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19" t="str">
        <f t="shared" si="20"/>
        <v/>
      </c>
    </row>
    <row r="1335" spans="1:45" hidden="1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19" t="str">
        <f t="shared" si="20"/>
        <v/>
      </c>
    </row>
    <row r="1336" spans="1:45" hidden="1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19" t="str">
        <f t="shared" si="20"/>
        <v/>
      </c>
    </row>
    <row r="1337" spans="1:45" hidden="1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19" t="str">
        <f t="shared" si="20"/>
        <v/>
      </c>
    </row>
    <row r="1338" spans="1:45" hidden="1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19" t="str">
        <f t="shared" si="20"/>
        <v/>
      </c>
    </row>
    <row r="1339" spans="1:45" hidden="1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19" t="str">
        <f t="shared" si="20"/>
        <v/>
      </c>
    </row>
    <row r="1340" spans="1:45" hidden="1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19" t="str">
        <f t="shared" si="20"/>
        <v/>
      </c>
    </row>
    <row r="1341" spans="1:45" hidden="1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19" t="str">
        <f t="shared" si="20"/>
        <v/>
      </c>
    </row>
    <row r="1342" spans="1:45" hidden="1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19" t="str">
        <f t="shared" si="20"/>
        <v/>
      </c>
    </row>
    <row r="1343" spans="1:45" hidden="1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19" t="str">
        <f t="shared" si="20"/>
        <v/>
      </c>
    </row>
    <row r="1344" spans="1:45" hidden="1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19" t="str">
        <f t="shared" si="20"/>
        <v/>
      </c>
    </row>
    <row r="1345" spans="1:45" hidden="1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19" t="str">
        <f t="shared" si="20"/>
        <v/>
      </c>
    </row>
    <row r="1346" spans="1:45" hidden="1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19" t="str">
        <f t="shared" si="20"/>
        <v/>
      </c>
    </row>
    <row r="1347" spans="1:45" hidden="1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19" t="str">
        <f t="shared" si="20"/>
        <v/>
      </c>
    </row>
    <row r="1348" spans="1:45" hidden="1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19" t="str">
        <f t="shared" ref="AS1348:AS1411" si="21">+LEFT(AN1348,1)</f>
        <v/>
      </c>
    </row>
    <row r="1349" spans="1:45" hidden="1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  <c r="AL1349" s="34"/>
      <c r="AM1349" s="34"/>
      <c r="AN1349" s="34"/>
      <c r="AO1349" s="34"/>
      <c r="AP1349" s="34"/>
      <c r="AQ1349" s="34"/>
      <c r="AR1349" s="34"/>
      <c r="AS1349" s="19" t="str">
        <f t="shared" si="21"/>
        <v/>
      </c>
    </row>
    <row r="1350" spans="1:45" hidden="1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  <c r="AL1350" s="34"/>
      <c r="AM1350" s="34"/>
      <c r="AN1350" s="34"/>
      <c r="AO1350" s="34"/>
      <c r="AP1350" s="34"/>
      <c r="AQ1350" s="34"/>
      <c r="AR1350" s="34"/>
      <c r="AS1350" s="19" t="str">
        <f t="shared" si="21"/>
        <v/>
      </c>
    </row>
    <row r="1351" spans="1:45" hidden="1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19" t="str">
        <f t="shared" si="21"/>
        <v/>
      </c>
    </row>
    <row r="1352" spans="1:45" hidden="1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  <c r="AL1352" s="34"/>
      <c r="AM1352" s="34"/>
      <c r="AN1352" s="34"/>
      <c r="AO1352" s="34"/>
      <c r="AP1352" s="34"/>
      <c r="AQ1352" s="34"/>
      <c r="AR1352" s="34"/>
      <c r="AS1352" s="19" t="str">
        <f t="shared" si="21"/>
        <v/>
      </c>
    </row>
    <row r="1353" spans="1:45" hidden="1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19" t="str">
        <f t="shared" si="21"/>
        <v/>
      </c>
    </row>
    <row r="1354" spans="1:45" hidden="1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19" t="str">
        <f t="shared" si="21"/>
        <v/>
      </c>
    </row>
    <row r="1355" spans="1:45" hidden="1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19" t="str">
        <f t="shared" si="21"/>
        <v/>
      </c>
    </row>
    <row r="1356" spans="1:45" hidden="1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19" t="str">
        <f t="shared" si="21"/>
        <v/>
      </c>
    </row>
    <row r="1357" spans="1:45" hidden="1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19" t="str">
        <f t="shared" si="21"/>
        <v/>
      </c>
    </row>
    <row r="1358" spans="1:45" hidden="1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19" t="str">
        <f t="shared" si="21"/>
        <v/>
      </c>
    </row>
    <row r="1359" spans="1:45" hidden="1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19" t="str">
        <f t="shared" si="21"/>
        <v/>
      </c>
    </row>
    <row r="1360" spans="1:45" hidden="1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19" t="str">
        <f t="shared" si="21"/>
        <v/>
      </c>
    </row>
    <row r="1361" spans="1:45" hidden="1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19" t="str">
        <f t="shared" si="21"/>
        <v/>
      </c>
    </row>
    <row r="1362" spans="1:45" hidden="1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19" t="str">
        <f t="shared" si="21"/>
        <v/>
      </c>
    </row>
    <row r="1363" spans="1:45" hidden="1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19" t="str">
        <f t="shared" si="21"/>
        <v/>
      </c>
    </row>
    <row r="1364" spans="1:45" hidden="1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19" t="str">
        <f t="shared" si="21"/>
        <v/>
      </c>
    </row>
    <row r="1365" spans="1:45" hidden="1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19" t="str">
        <f t="shared" si="21"/>
        <v/>
      </c>
    </row>
    <row r="1366" spans="1:45" hidden="1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19" t="str">
        <f t="shared" si="21"/>
        <v/>
      </c>
    </row>
    <row r="1367" spans="1:45" hidden="1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19" t="str">
        <f t="shared" si="21"/>
        <v/>
      </c>
    </row>
    <row r="1368" spans="1:45" hidden="1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  <c r="AJ1368" s="34"/>
      <c r="AK1368" s="34"/>
      <c r="AL1368" s="34"/>
      <c r="AM1368" s="34"/>
      <c r="AN1368" s="34"/>
      <c r="AO1368" s="34"/>
      <c r="AP1368" s="34"/>
      <c r="AQ1368" s="34"/>
      <c r="AR1368" s="34"/>
      <c r="AS1368" s="19" t="str">
        <f t="shared" si="21"/>
        <v/>
      </c>
    </row>
    <row r="1369" spans="1:45" hidden="1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  <c r="AJ1369" s="34"/>
      <c r="AK1369" s="34"/>
      <c r="AL1369" s="34"/>
      <c r="AM1369" s="34"/>
      <c r="AN1369" s="34"/>
      <c r="AO1369" s="34"/>
      <c r="AP1369" s="34"/>
      <c r="AQ1369" s="34"/>
      <c r="AR1369" s="34"/>
      <c r="AS1369" s="19" t="str">
        <f t="shared" si="21"/>
        <v/>
      </c>
    </row>
    <row r="1370" spans="1:45" hidden="1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19" t="str">
        <f t="shared" si="21"/>
        <v/>
      </c>
    </row>
    <row r="1371" spans="1:45" hidden="1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19" t="str">
        <f t="shared" si="21"/>
        <v/>
      </c>
    </row>
    <row r="1372" spans="1:45" hidden="1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19" t="str">
        <f t="shared" si="21"/>
        <v/>
      </c>
    </row>
    <row r="1373" spans="1:45" hidden="1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19" t="str">
        <f t="shared" si="21"/>
        <v/>
      </c>
    </row>
    <row r="1374" spans="1:45" hidden="1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19" t="str">
        <f t="shared" si="21"/>
        <v/>
      </c>
    </row>
    <row r="1375" spans="1:45" hidden="1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19" t="str">
        <f t="shared" si="21"/>
        <v/>
      </c>
    </row>
    <row r="1376" spans="1:45" hidden="1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19" t="str">
        <f t="shared" si="21"/>
        <v/>
      </c>
    </row>
    <row r="1377" spans="1:45" hidden="1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19" t="str">
        <f t="shared" si="21"/>
        <v/>
      </c>
    </row>
    <row r="1378" spans="1:45" hidden="1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19" t="str">
        <f t="shared" si="21"/>
        <v/>
      </c>
    </row>
    <row r="1379" spans="1:45" hidden="1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19" t="str">
        <f t="shared" si="21"/>
        <v/>
      </c>
    </row>
    <row r="1380" spans="1:45" hidden="1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19" t="str">
        <f t="shared" si="21"/>
        <v/>
      </c>
    </row>
    <row r="1381" spans="1:45" hidden="1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19" t="str">
        <f t="shared" si="21"/>
        <v/>
      </c>
    </row>
    <row r="1382" spans="1:45" hidden="1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19" t="str">
        <f t="shared" si="21"/>
        <v/>
      </c>
    </row>
    <row r="1383" spans="1:45" hidden="1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19" t="str">
        <f t="shared" si="21"/>
        <v/>
      </c>
    </row>
    <row r="1384" spans="1:45" hidden="1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19" t="str">
        <f t="shared" si="21"/>
        <v/>
      </c>
    </row>
    <row r="1385" spans="1:45" hidden="1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19" t="str">
        <f t="shared" si="21"/>
        <v/>
      </c>
    </row>
    <row r="1386" spans="1:45" hidden="1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19" t="str">
        <f t="shared" si="21"/>
        <v/>
      </c>
    </row>
    <row r="1387" spans="1:45" hidden="1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  <c r="AL1387" s="34"/>
      <c r="AM1387" s="34"/>
      <c r="AN1387" s="34"/>
      <c r="AO1387" s="34"/>
      <c r="AP1387" s="34"/>
      <c r="AQ1387" s="34"/>
      <c r="AR1387" s="34"/>
      <c r="AS1387" s="19" t="str">
        <f t="shared" si="21"/>
        <v/>
      </c>
    </row>
    <row r="1388" spans="1:45" hidden="1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/>
      <c r="AR1388" s="34"/>
      <c r="AS1388" s="19" t="str">
        <f t="shared" si="21"/>
        <v/>
      </c>
    </row>
    <row r="1389" spans="1:45" hidden="1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/>
      <c r="AR1389" s="34"/>
      <c r="AS1389" s="19" t="str">
        <f t="shared" si="21"/>
        <v/>
      </c>
    </row>
    <row r="1390" spans="1:45" hidden="1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/>
      <c r="AR1390" s="34"/>
      <c r="AS1390" s="19" t="str">
        <f t="shared" si="21"/>
        <v/>
      </c>
    </row>
    <row r="1391" spans="1:45" hidden="1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/>
      <c r="AR1391" s="34"/>
      <c r="AS1391" s="19" t="str">
        <f t="shared" si="21"/>
        <v/>
      </c>
    </row>
    <row r="1392" spans="1:45" hidden="1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/>
      <c r="AR1392" s="34"/>
      <c r="AS1392" s="19" t="str">
        <f t="shared" si="21"/>
        <v/>
      </c>
    </row>
    <row r="1393" spans="1:45" hidden="1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/>
      <c r="AR1393" s="34"/>
      <c r="AS1393" s="19" t="str">
        <f t="shared" si="21"/>
        <v/>
      </c>
    </row>
    <row r="1394" spans="1:45" hidden="1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/>
      <c r="AR1394" s="34"/>
      <c r="AS1394" s="19" t="str">
        <f t="shared" si="21"/>
        <v/>
      </c>
    </row>
    <row r="1395" spans="1:45" hidden="1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34"/>
      <c r="AP1395" s="34"/>
      <c r="AQ1395" s="34"/>
      <c r="AR1395" s="34"/>
      <c r="AS1395" s="19" t="str">
        <f t="shared" si="21"/>
        <v/>
      </c>
    </row>
    <row r="1396" spans="1:45" hidden="1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19" t="str">
        <f t="shared" si="21"/>
        <v/>
      </c>
    </row>
    <row r="1397" spans="1:45" hidden="1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19" t="str">
        <f t="shared" si="21"/>
        <v/>
      </c>
    </row>
    <row r="1398" spans="1:45" hidden="1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19" t="str">
        <f t="shared" si="21"/>
        <v/>
      </c>
    </row>
    <row r="1399" spans="1:45" hidden="1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19" t="str">
        <f t="shared" si="21"/>
        <v/>
      </c>
    </row>
    <row r="1400" spans="1:45" hidden="1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19" t="str">
        <f t="shared" si="21"/>
        <v/>
      </c>
    </row>
    <row r="1401" spans="1:45" hidden="1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19" t="str">
        <f t="shared" si="21"/>
        <v/>
      </c>
    </row>
    <row r="1402" spans="1:45" hidden="1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19" t="str">
        <f t="shared" si="21"/>
        <v/>
      </c>
    </row>
    <row r="1403" spans="1:45" hidden="1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19" t="str">
        <f t="shared" si="21"/>
        <v/>
      </c>
    </row>
    <row r="1404" spans="1:45" hidden="1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19" t="str">
        <f t="shared" si="21"/>
        <v/>
      </c>
    </row>
    <row r="1405" spans="1:45" hidden="1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  <c r="AJ1405" s="34"/>
      <c r="AK1405" s="34"/>
      <c r="AL1405" s="34"/>
      <c r="AM1405" s="34"/>
      <c r="AN1405" s="34"/>
      <c r="AO1405" s="34"/>
      <c r="AP1405" s="34"/>
      <c r="AQ1405" s="34"/>
      <c r="AR1405" s="34"/>
      <c r="AS1405" s="19" t="str">
        <f t="shared" si="21"/>
        <v/>
      </c>
    </row>
    <row r="1406" spans="1:45" hidden="1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  <c r="AJ1406" s="34"/>
      <c r="AK1406" s="34"/>
      <c r="AL1406" s="34"/>
      <c r="AM1406" s="34"/>
      <c r="AN1406" s="34"/>
      <c r="AO1406" s="34"/>
      <c r="AP1406" s="34"/>
      <c r="AQ1406" s="34"/>
      <c r="AR1406" s="34"/>
      <c r="AS1406" s="19" t="str">
        <f t="shared" si="21"/>
        <v/>
      </c>
    </row>
    <row r="1407" spans="1:45" hidden="1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  <c r="AJ1407" s="34"/>
      <c r="AK1407" s="34"/>
      <c r="AL1407" s="34"/>
      <c r="AM1407" s="34"/>
      <c r="AN1407" s="34"/>
      <c r="AO1407" s="34"/>
      <c r="AP1407" s="34"/>
      <c r="AQ1407" s="34"/>
      <c r="AR1407" s="34"/>
      <c r="AS1407" s="19" t="str">
        <f t="shared" si="21"/>
        <v/>
      </c>
    </row>
    <row r="1408" spans="1:45" hidden="1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  <c r="AJ1408" s="34"/>
      <c r="AK1408" s="34"/>
      <c r="AL1408" s="34"/>
      <c r="AM1408" s="34"/>
      <c r="AN1408" s="34"/>
      <c r="AO1408" s="34"/>
      <c r="AP1408" s="34"/>
      <c r="AQ1408" s="34"/>
      <c r="AR1408" s="34"/>
      <c r="AS1408" s="19" t="str">
        <f t="shared" si="21"/>
        <v/>
      </c>
    </row>
    <row r="1409" spans="1:45" hidden="1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  <c r="AJ1409" s="34"/>
      <c r="AK1409" s="34"/>
      <c r="AL1409" s="34"/>
      <c r="AM1409" s="34"/>
      <c r="AN1409" s="34"/>
      <c r="AO1409" s="34"/>
      <c r="AP1409" s="34"/>
      <c r="AQ1409" s="34"/>
      <c r="AR1409" s="34"/>
      <c r="AS1409" s="19" t="str">
        <f t="shared" si="21"/>
        <v/>
      </c>
    </row>
    <row r="1410" spans="1:45" hidden="1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19" t="str">
        <f t="shared" si="21"/>
        <v/>
      </c>
    </row>
    <row r="1411" spans="1:45" hidden="1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  <c r="AL1411" s="34"/>
      <c r="AM1411" s="34"/>
      <c r="AN1411" s="34"/>
      <c r="AO1411" s="34"/>
      <c r="AP1411" s="34"/>
      <c r="AQ1411" s="34"/>
      <c r="AR1411" s="34"/>
      <c r="AS1411" s="19" t="str">
        <f t="shared" si="21"/>
        <v/>
      </c>
    </row>
    <row r="1412" spans="1:45" hidden="1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19" t="str">
        <f t="shared" ref="AS1412:AS1475" si="22">+LEFT(AN1412,1)</f>
        <v/>
      </c>
    </row>
    <row r="1413" spans="1:45" hidden="1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19" t="str">
        <f t="shared" si="22"/>
        <v/>
      </c>
    </row>
    <row r="1414" spans="1:45" hidden="1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19" t="str">
        <f t="shared" si="22"/>
        <v/>
      </c>
    </row>
    <row r="1415" spans="1:45" hidden="1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19" t="str">
        <f t="shared" si="22"/>
        <v/>
      </c>
    </row>
    <row r="1416" spans="1:45" hidden="1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19" t="str">
        <f t="shared" si="22"/>
        <v/>
      </c>
    </row>
    <row r="1417" spans="1:45" hidden="1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19" t="str">
        <f t="shared" si="22"/>
        <v/>
      </c>
    </row>
    <row r="1418" spans="1:45" hidden="1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19" t="str">
        <f t="shared" si="22"/>
        <v/>
      </c>
    </row>
    <row r="1419" spans="1:45" hidden="1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19" t="str">
        <f t="shared" si="22"/>
        <v/>
      </c>
    </row>
    <row r="1420" spans="1:45" hidden="1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19" t="str">
        <f t="shared" si="22"/>
        <v/>
      </c>
    </row>
    <row r="1421" spans="1:45" hidden="1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19" t="str">
        <f t="shared" si="22"/>
        <v/>
      </c>
    </row>
    <row r="1422" spans="1:45" hidden="1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19" t="str">
        <f t="shared" si="22"/>
        <v/>
      </c>
    </row>
    <row r="1423" spans="1:45" hidden="1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19" t="str">
        <f t="shared" si="22"/>
        <v/>
      </c>
    </row>
    <row r="1424" spans="1:45" hidden="1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34"/>
      <c r="AS1424" s="19" t="str">
        <f t="shared" si="22"/>
        <v/>
      </c>
    </row>
    <row r="1425" spans="1:45" hidden="1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34"/>
      <c r="AS1425" s="19" t="str">
        <f t="shared" si="22"/>
        <v/>
      </c>
    </row>
    <row r="1426" spans="1:45" hidden="1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  <c r="AL1426" s="34"/>
      <c r="AM1426" s="34"/>
      <c r="AN1426" s="34"/>
      <c r="AO1426" s="34"/>
      <c r="AP1426" s="34"/>
      <c r="AQ1426" s="34"/>
      <c r="AR1426" s="34"/>
      <c r="AS1426" s="19" t="str">
        <f t="shared" si="22"/>
        <v/>
      </c>
    </row>
    <row r="1427" spans="1:45" hidden="1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19" t="str">
        <f t="shared" si="22"/>
        <v/>
      </c>
    </row>
    <row r="1428" spans="1:45" hidden="1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19" t="str">
        <f t="shared" si="22"/>
        <v/>
      </c>
    </row>
    <row r="1429" spans="1:45" hidden="1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19" t="str">
        <f t="shared" si="22"/>
        <v/>
      </c>
    </row>
    <row r="1430" spans="1:45" hidden="1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19" t="str">
        <f t="shared" si="22"/>
        <v/>
      </c>
    </row>
    <row r="1431" spans="1:45" hidden="1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34"/>
      <c r="AP1431" s="34"/>
      <c r="AQ1431" s="34"/>
      <c r="AR1431" s="34"/>
      <c r="AS1431" s="19" t="str">
        <f t="shared" si="22"/>
        <v/>
      </c>
    </row>
    <row r="1432" spans="1:45" hidden="1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19" t="str">
        <f t="shared" si="22"/>
        <v/>
      </c>
    </row>
    <row r="1433" spans="1:45" hidden="1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34"/>
      <c r="AP1433" s="34"/>
      <c r="AQ1433" s="34"/>
      <c r="AR1433" s="34"/>
      <c r="AS1433" s="19" t="str">
        <f t="shared" si="22"/>
        <v/>
      </c>
    </row>
    <row r="1434" spans="1:45" hidden="1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19" t="str">
        <f t="shared" si="22"/>
        <v/>
      </c>
    </row>
    <row r="1435" spans="1:45" hidden="1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19" t="str">
        <f t="shared" si="22"/>
        <v/>
      </c>
    </row>
    <row r="1436" spans="1:45" hidden="1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19" t="str">
        <f t="shared" si="22"/>
        <v/>
      </c>
    </row>
    <row r="1437" spans="1:45" hidden="1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19" t="str">
        <f t="shared" si="22"/>
        <v/>
      </c>
    </row>
    <row r="1438" spans="1:45" hidden="1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19" t="str">
        <f t="shared" si="22"/>
        <v/>
      </c>
    </row>
    <row r="1439" spans="1:45" hidden="1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19" t="str">
        <f t="shared" si="22"/>
        <v/>
      </c>
    </row>
    <row r="1440" spans="1:45" hidden="1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19" t="str">
        <f t="shared" si="22"/>
        <v/>
      </c>
    </row>
    <row r="1441" spans="1:45" hidden="1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34"/>
      <c r="AP1441" s="34"/>
      <c r="AQ1441" s="34"/>
      <c r="AR1441" s="34"/>
      <c r="AS1441" s="19" t="str">
        <f t="shared" si="22"/>
        <v/>
      </c>
    </row>
    <row r="1442" spans="1:45" hidden="1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34"/>
      <c r="AP1442" s="34"/>
      <c r="AQ1442" s="34"/>
      <c r="AR1442" s="34"/>
      <c r="AS1442" s="19" t="str">
        <f t="shared" si="22"/>
        <v/>
      </c>
    </row>
    <row r="1443" spans="1:45" hidden="1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  <c r="AJ1443" s="34"/>
      <c r="AK1443" s="34"/>
      <c r="AL1443" s="34"/>
      <c r="AM1443" s="34"/>
      <c r="AN1443" s="34"/>
      <c r="AO1443" s="34"/>
      <c r="AP1443" s="34"/>
      <c r="AQ1443" s="34"/>
      <c r="AR1443" s="34"/>
      <c r="AS1443" s="19" t="str">
        <f t="shared" si="22"/>
        <v/>
      </c>
    </row>
    <row r="1444" spans="1:45" hidden="1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19" t="str">
        <f t="shared" si="22"/>
        <v/>
      </c>
    </row>
    <row r="1445" spans="1:45" hidden="1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19" t="str">
        <f t="shared" si="22"/>
        <v/>
      </c>
    </row>
    <row r="1446" spans="1:45" hidden="1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19" t="str">
        <f t="shared" si="22"/>
        <v/>
      </c>
    </row>
    <row r="1447" spans="1:45" hidden="1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19" t="str">
        <f t="shared" si="22"/>
        <v/>
      </c>
    </row>
    <row r="1448" spans="1:45" hidden="1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19" t="str">
        <f t="shared" si="22"/>
        <v/>
      </c>
    </row>
    <row r="1449" spans="1:45" hidden="1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19" t="str">
        <f t="shared" si="22"/>
        <v/>
      </c>
    </row>
    <row r="1450" spans="1:45" hidden="1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19" t="str">
        <f t="shared" si="22"/>
        <v/>
      </c>
    </row>
    <row r="1451" spans="1:45" hidden="1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19" t="str">
        <f t="shared" si="22"/>
        <v/>
      </c>
    </row>
    <row r="1452" spans="1:45" hidden="1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  <c r="AJ1452" s="34"/>
      <c r="AK1452" s="34"/>
      <c r="AL1452" s="34"/>
      <c r="AM1452" s="34"/>
      <c r="AN1452" s="34"/>
      <c r="AO1452" s="34"/>
      <c r="AP1452" s="34"/>
      <c r="AQ1452" s="34"/>
      <c r="AR1452" s="34"/>
      <c r="AS1452" s="19" t="str">
        <f t="shared" si="22"/>
        <v/>
      </c>
    </row>
    <row r="1453" spans="1:45" hidden="1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  <c r="AJ1453" s="34"/>
      <c r="AK1453" s="34"/>
      <c r="AL1453" s="34"/>
      <c r="AM1453" s="34"/>
      <c r="AN1453" s="34"/>
      <c r="AO1453" s="34"/>
      <c r="AP1453" s="34"/>
      <c r="AQ1453" s="34"/>
      <c r="AR1453" s="34"/>
      <c r="AS1453" s="19" t="str">
        <f t="shared" si="22"/>
        <v/>
      </c>
    </row>
    <row r="1454" spans="1:45" hidden="1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  <c r="AL1454" s="34"/>
      <c r="AM1454" s="34"/>
      <c r="AN1454" s="34"/>
      <c r="AO1454" s="34"/>
      <c r="AP1454" s="34"/>
      <c r="AQ1454" s="34"/>
      <c r="AR1454" s="34"/>
      <c r="AS1454" s="19" t="str">
        <f t="shared" si="22"/>
        <v/>
      </c>
    </row>
    <row r="1455" spans="1:45" hidden="1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  <c r="AJ1455" s="34"/>
      <c r="AK1455" s="34"/>
      <c r="AL1455" s="34"/>
      <c r="AM1455" s="34"/>
      <c r="AN1455" s="34"/>
      <c r="AO1455" s="34"/>
      <c r="AP1455" s="34"/>
      <c r="AQ1455" s="34"/>
      <c r="AR1455" s="34"/>
      <c r="AS1455" s="19" t="str">
        <f t="shared" si="22"/>
        <v/>
      </c>
    </row>
    <row r="1456" spans="1:45" hidden="1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  <c r="AJ1456" s="34"/>
      <c r="AK1456" s="34"/>
      <c r="AL1456" s="34"/>
      <c r="AM1456" s="34"/>
      <c r="AN1456" s="34"/>
      <c r="AO1456" s="34"/>
      <c r="AP1456" s="34"/>
      <c r="AQ1456" s="34"/>
      <c r="AR1456" s="34"/>
      <c r="AS1456" s="19" t="str">
        <f t="shared" si="22"/>
        <v/>
      </c>
    </row>
    <row r="1457" spans="1:45" hidden="1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  <c r="AJ1457" s="34"/>
      <c r="AK1457" s="34"/>
      <c r="AL1457" s="34"/>
      <c r="AM1457" s="34"/>
      <c r="AN1457" s="34"/>
      <c r="AO1457" s="34"/>
      <c r="AP1457" s="34"/>
      <c r="AQ1457" s="34"/>
      <c r="AR1457" s="34"/>
      <c r="AS1457" s="19" t="str">
        <f t="shared" si="22"/>
        <v/>
      </c>
    </row>
    <row r="1458" spans="1:45" hidden="1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  <c r="AJ1458" s="34"/>
      <c r="AK1458" s="34"/>
      <c r="AL1458" s="34"/>
      <c r="AM1458" s="34"/>
      <c r="AN1458" s="34"/>
      <c r="AO1458" s="34"/>
      <c r="AP1458" s="34"/>
      <c r="AQ1458" s="34"/>
      <c r="AR1458" s="34"/>
      <c r="AS1458" s="19" t="str">
        <f t="shared" si="22"/>
        <v/>
      </c>
    </row>
    <row r="1459" spans="1:45" hidden="1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  <c r="AJ1459" s="34"/>
      <c r="AK1459" s="34"/>
      <c r="AL1459" s="34"/>
      <c r="AM1459" s="34"/>
      <c r="AN1459" s="34"/>
      <c r="AO1459" s="34"/>
      <c r="AP1459" s="34"/>
      <c r="AQ1459" s="34"/>
      <c r="AR1459" s="34"/>
      <c r="AS1459" s="19" t="str">
        <f t="shared" si="22"/>
        <v/>
      </c>
    </row>
    <row r="1460" spans="1:45" hidden="1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19" t="str">
        <f t="shared" si="22"/>
        <v/>
      </c>
    </row>
    <row r="1461" spans="1:45" hidden="1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19" t="str">
        <f t="shared" si="22"/>
        <v/>
      </c>
    </row>
    <row r="1462" spans="1:45" hidden="1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19" t="str">
        <f t="shared" si="22"/>
        <v/>
      </c>
    </row>
    <row r="1463" spans="1:45" hidden="1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19" t="str">
        <f t="shared" si="22"/>
        <v/>
      </c>
    </row>
    <row r="1464" spans="1:45" hidden="1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19" t="str">
        <f t="shared" si="22"/>
        <v/>
      </c>
    </row>
    <row r="1465" spans="1:45" hidden="1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19" t="str">
        <f t="shared" si="22"/>
        <v/>
      </c>
    </row>
    <row r="1466" spans="1:45" hidden="1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19" t="str">
        <f t="shared" si="22"/>
        <v/>
      </c>
    </row>
    <row r="1467" spans="1:45" hidden="1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19" t="str">
        <f t="shared" si="22"/>
        <v/>
      </c>
    </row>
    <row r="1468" spans="1:45" hidden="1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19" t="str">
        <f t="shared" si="22"/>
        <v/>
      </c>
    </row>
    <row r="1469" spans="1:45" hidden="1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19" t="str">
        <f t="shared" si="22"/>
        <v/>
      </c>
    </row>
    <row r="1470" spans="1:45" hidden="1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19" t="str">
        <f t="shared" si="22"/>
        <v/>
      </c>
    </row>
    <row r="1471" spans="1:45" hidden="1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19" t="str">
        <f t="shared" si="22"/>
        <v/>
      </c>
    </row>
    <row r="1472" spans="1:45" hidden="1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19" t="str">
        <f t="shared" si="22"/>
        <v/>
      </c>
    </row>
    <row r="1473" spans="1:45" hidden="1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19" t="str">
        <f t="shared" si="22"/>
        <v/>
      </c>
    </row>
    <row r="1474" spans="1:45" hidden="1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34"/>
      <c r="AS1474" s="19" t="str">
        <f t="shared" si="22"/>
        <v/>
      </c>
    </row>
    <row r="1475" spans="1:45" hidden="1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19" t="str">
        <f t="shared" si="22"/>
        <v/>
      </c>
    </row>
    <row r="1476" spans="1:45" hidden="1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19" t="str">
        <f t="shared" ref="AS1476:AS1539" si="23">+LEFT(AN1476,1)</f>
        <v/>
      </c>
    </row>
    <row r="1477" spans="1:45" hidden="1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19" t="str">
        <f t="shared" si="23"/>
        <v/>
      </c>
    </row>
    <row r="1478" spans="1:45" hidden="1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19" t="str">
        <f t="shared" si="23"/>
        <v/>
      </c>
    </row>
    <row r="1479" spans="1:45" hidden="1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19" t="str">
        <f t="shared" si="23"/>
        <v/>
      </c>
    </row>
    <row r="1480" spans="1:45" hidden="1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19" t="str">
        <f t="shared" si="23"/>
        <v/>
      </c>
    </row>
    <row r="1481" spans="1:45" hidden="1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  <c r="AS1481" s="19" t="str">
        <f t="shared" si="23"/>
        <v/>
      </c>
    </row>
    <row r="1482" spans="1:45" hidden="1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19" t="str">
        <f t="shared" si="23"/>
        <v/>
      </c>
    </row>
    <row r="1483" spans="1:45" hidden="1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19" t="str">
        <f t="shared" si="23"/>
        <v/>
      </c>
    </row>
    <row r="1484" spans="1:45" hidden="1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19" t="str">
        <f t="shared" si="23"/>
        <v/>
      </c>
    </row>
    <row r="1485" spans="1:45" hidden="1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19" t="str">
        <f t="shared" si="23"/>
        <v/>
      </c>
    </row>
    <row r="1486" spans="1:45" hidden="1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19" t="str">
        <f t="shared" si="23"/>
        <v/>
      </c>
    </row>
    <row r="1487" spans="1:45" hidden="1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  <c r="AJ1487" s="34"/>
      <c r="AK1487" s="34"/>
      <c r="AL1487" s="34"/>
      <c r="AM1487" s="34"/>
      <c r="AN1487" s="34"/>
      <c r="AO1487" s="34"/>
      <c r="AP1487" s="34"/>
      <c r="AQ1487" s="34"/>
      <c r="AR1487" s="34"/>
      <c r="AS1487" s="19" t="str">
        <f t="shared" si="23"/>
        <v/>
      </c>
    </row>
    <row r="1488" spans="1:45" hidden="1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  <c r="AJ1488" s="34"/>
      <c r="AK1488" s="34"/>
      <c r="AL1488" s="34"/>
      <c r="AM1488" s="34"/>
      <c r="AN1488" s="34"/>
      <c r="AO1488" s="34"/>
      <c r="AP1488" s="34"/>
      <c r="AQ1488" s="34"/>
      <c r="AR1488" s="34"/>
      <c r="AS1488" s="19" t="str">
        <f t="shared" si="23"/>
        <v/>
      </c>
    </row>
    <row r="1489" spans="1:45" hidden="1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  <c r="AJ1489" s="34"/>
      <c r="AK1489" s="34"/>
      <c r="AL1489" s="34"/>
      <c r="AM1489" s="34"/>
      <c r="AN1489" s="34"/>
      <c r="AO1489" s="34"/>
      <c r="AP1489" s="34"/>
      <c r="AQ1489" s="34"/>
      <c r="AR1489" s="34"/>
      <c r="AS1489" s="19" t="str">
        <f t="shared" si="23"/>
        <v/>
      </c>
    </row>
    <row r="1490" spans="1:45" hidden="1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  <c r="AJ1490" s="34"/>
      <c r="AK1490" s="34"/>
      <c r="AL1490" s="34"/>
      <c r="AM1490" s="34"/>
      <c r="AN1490" s="34"/>
      <c r="AO1490" s="34"/>
      <c r="AP1490" s="34"/>
      <c r="AQ1490" s="34"/>
      <c r="AR1490" s="34"/>
      <c r="AS1490" s="19" t="str">
        <f t="shared" si="23"/>
        <v/>
      </c>
    </row>
    <row r="1491" spans="1:45" hidden="1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  <c r="AJ1491" s="34"/>
      <c r="AK1491" s="34"/>
      <c r="AL1491" s="34"/>
      <c r="AM1491" s="34"/>
      <c r="AN1491" s="34"/>
      <c r="AO1491" s="34"/>
      <c r="AP1491" s="34"/>
      <c r="AQ1491" s="34"/>
      <c r="AR1491" s="34"/>
      <c r="AS1491" s="19" t="str">
        <f t="shared" si="23"/>
        <v/>
      </c>
    </row>
    <row r="1492" spans="1:45" hidden="1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19" t="str">
        <f t="shared" si="23"/>
        <v/>
      </c>
    </row>
    <row r="1493" spans="1:45" hidden="1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19" t="str">
        <f t="shared" si="23"/>
        <v/>
      </c>
    </row>
    <row r="1494" spans="1:45" hidden="1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19" t="str">
        <f t="shared" si="23"/>
        <v/>
      </c>
    </row>
    <row r="1495" spans="1:45" hidden="1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19" t="str">
        <f t="shared" si="23"/>
        <v/>
      </c>
    </row>
    <row r="1496" spans="1:45" hidden="1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19" t="str">
        <f t="shared" si="23"/>
        <v/>
      </c>
    </row>
    <row r="1497" spans="1:45" hidden="1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19" t="str">
        <f t="shared" si="23"/>
        <v/>
      </c>
    </row>
    <row r="1498" spans="1:45" hidden="1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19" t="str">
        <f t="shared" si="23"/>
        <v/>
      </c>
    </row>
    <row r="1499" spans="1:45" hidden="1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19" t="str">
        <f t="shared" si="23"/>
        <v/>
      </c>
    </row>
    <row r="1500" spans="1:45" hidden="1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19" t="str">
        <f t="shared" si="23"/>
        <v/>
      </c>
    </row>
    <row r="1501" spans="1:45" hidden="1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19" t="str">
        <f t="shared" si="23"/>
        <v/>
      </c>
    </row>
    <row r="1502" spans="1:45" hidden="1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19" t="str">
        <f t="shared" si="23"/>
        <v/>
      </c>
    </row>
    <row r="1503" spans="1:45" hidden="1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19" t="str">
        <f t="shared" si="23"/>
        <v/>
      </c>
    </row>
    <row r="1504" spans="1:45" hidden="1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19" t="str">
        <f t="shared" si="23"/>
        <v/>
      </c>
    </row>
    <row r="1505" spans="1:45" hidden="1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  <c r="AJ1505" s="34"/>
      <c r="AK1505" s="34"/>
      <c r="AL1505" s="34"/>
      <c r="AM1505" s="34"/>
      <c r="AN1505" s="34"/>
      <c r="AO1505" s="34"/>
      <c r="AP1505" s="34"/>
      <c r="AQ1505" s="34"/>
      <c r="AR1505" s="34"/>
      <c r="AS1505" s="19" t="str">
        <f t="shared" si="23"/>
        <v/>
      </c>
    </row>
    <row r="1506" spans="1:45" hidden="1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34"/>
      <c r="AO1506" s="34"/>
      <c r="AP1506" s="34"/>
      <c r="AQ1506" s="34"/>
      <c r="AR1506" s="34"/>
      <c r="AS1506" s="19" t="str">
        <f t="shared" si="23"/>
        <v/>
      </c>
    </row>
    <row r="1507" spans="1:45" hidden="1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  <c r="AJ1507" s="34"/>
      <c r="AK1507" s="34"/>
      <c r="AL1507" s="34"/>
      <c r="AM1507" s="34"/>
      <c r="AN1507" s="34"/>
      <c r="AO1507" s="34"/>
      <c r="AP1507" s="34"/>
      <c r="AQ1507" s="34"/>
      <c r="AR1507" s="34"/>
      <c r="AS1507" s="19" t="str">
        <f t="shared" si="23"/>
        <v/>
      </c>
    </row>
    <row r="1508" spans="1:45" hidden="1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  <c r="AJ1508" s="34"/>
      <c r="AK1508" s="34"/>
      <c r="AL1508" s="34"/>
      <c r="AM1508" s="34"/>
      <c r="AN1508" s="34"/>
      <c r="AO1508" s="34"/>
      <c r="AP1508" s="34"/>
      <c r="AQ1508" s="34"/>
      <c r="AR1508" s="34"/>
      <c r="AS1508" s="19" t="str">
        <f t="shared" si="23"/>
        <v/>
      </c>
    </row>
    <row r="1509" spans="1:45" hidden="1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  <c r="AJ1509" s="34"/>
      <c r="AK1509" s="34"/>
      <c r="AL1509" s="34"/>
      <c r="AM1509" s="34"/>
      <c r="AN1509" s="34"/>
      <c r="AO1509" s="34"/>
      <c r="AP1509" s="34"/>
      <c r="AQ1509" s="34"/>
      <c r="AR1509" s="34"/>
      <c r="AS1509" s="19" t="str">
        <f t="shared" si="23"/>
        <v/>
      </c>
    </row>
    <row r="1510" spans="1:45" hidden="1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34"/>
      <c r="AP1510" s="34"/>
      <c r="AQ1510" s="34"/>
      <c r="AR1510" s="34"/>
      <c r="AS1510" s="19" t="str">
        <f t="shared" si="23"/>
        <v/>
      </c>
    </row>
    <row r="1511" spans="1:45" hidden="1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  <c r="AJ1511" s="34"/>
      <c r="AK1511" s="34"/>
      <c r="AL1511" s="34"/>
      <c r="AM1511" s="34"/>
      <c r="AN1511" s="34"/>
      <c r="AO1511" s="34"/>
      <c r="AP1511" s="34"/>
      <c r="AQ1511" s="34"/>
      <c r="AR1511" s="34"/>
      <c r="AS1511" s="19" t="str">
        <f t="shared" si="23"/>
        <v/>
      </c>
    </row>
    <row r="1512" spans="1:45" hidden="1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34"/>
      <c r="AP1512" s="34"/>
      <c r="AQ1512" s="34"/>
      <c r="AR1512" s="34"/>
      <c r="AS1512" s="19" t="str">
        <f t="shared" si="23"/>
        <v/>
      </c>
    </row>
    <row r="1513" spans="1:45" hidden="1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  <c r="AJ1513" s="34"/>
      <c r="AK1513" s="34"/>
      <c r="AL1513" s="34"/>
      <c r="AM1513" s="34"/>
      <c r="AN1513" s="34"/>
      <c r="AO1513" s="34"/>
      <c r="AP1513" s="34"/>
      <c r="AQ1513" s="34"/>
      <c r="AR1513" s="34"/>
      <c r="AS1513" s="19" t="str">
        <f t="shared" si="23"/>
        <v/>
      </c>
    </row>
    <row r="1514" spans="1:45" hidden="1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19" t="str">
        <f t="shared" si="23"/>
        <v/>
      </c>
    </row>
    <row r="1515" spans="1:45" hidden="1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19" t="str">
        <f t="shared" si="23"/>
        <v/>
      </c>
    </row>
    <row r="1516" spans="1:45" hidden="1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19" t="str">
        <f t="shared" si="23"/>
        <v/>
      </c>
    </row>
    <row r="1517" spans="1:45" hidden="1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19" t="str">
        <f t="shared" si="23"/>
        <v/>
      </c>
    </row>
    <row r="1518" spans="1:45" hidden="1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19" t="str">
        <f t="shared" si="23"/>
        <v/>
      </c>
    </row>
    <row r="1519" spans="1:45" hidden="1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  <c r="AL1519" s="34"/>
      <c r="AM1519" s="34"/>
      <c r="AN1519" s="34"/>
      <c r="AO1519" s="34"/>
      <c r="AP1519" s="34"/>
      <c r="AQ1519" s="34"/>
      <c r="AR1519" s="34"/>
      <c r="AS1519" s="19" t="str">
        <f t="shared" si="23"/>
        <v/>
      </c>
    </row>
    <row r="1520" spans="1:45" hidden="1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4"/>
      <c r="AS1520" s="19" t="str">
        <f t="shared" si="23"/>
        <v/>
      </c>
    </row>
    <row r="1521" spans="1:45" hidden="1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19" t="str">
        <f t="shared" si="23"/>
        <v/>
      </c>
    </row>
    <row r="1522" spans="1:45" hidden="1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19" t="str">
        <f t="shared" si="23"/>
        <v/>
      </c>
    </row>
    <row r="1523" spans="1:45" hidden="1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19" t="str">
        <f t="shared" si="23"/>
        <v/>
      </c>
    </row>
    <row r="1524" spans="1:45" hidden="1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19" t="str">
        <f t="shared" si="23"/>
        <v/>
      </c>
    </row>
    <row r="1525" spans="1:45" hidden="1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19" t="str">
        <f t="shared" si="23"/>
        <v/>
      </c>
    </row>
    <row r="1526" spans="1:45" hidden="1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19" t="str">
        <f t="shared" si="23"/>
        <v/>
      </c>
    </row>
    <row r="1527" spans="1:45" hidden="1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19" t="str">
        <f t="shared" si="23"/>
        <v/>
      </c>
    </row>
    <row r="1528" spans="1:45" hidden="1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19" t="str">
        <f t="shared" si="23"/>
        <v/>
      </c>
    </row>
    <row r="1529" spans="1:45" hidden="1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  <c r="AS1529" s="19" t="str">
        <f t="shared" si="23"/>
        <v/>
      </c>
    </row>
    <row r="1530" spans="1:45" hidden="1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34"/>
      <c r="AP1530" s="34"/>
      <c r="AQ1530" s="34"/>
      <c r="AR1530" s="34"/>
      <c r="AS1530" s="19" t="str">
        <f t="shared" si="23"/>
        <v/>
      </c>
    </row>
    <row r="1531" spans="1:45" hidden="1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  <c r="AL1531" s="34"/>
      <c r="AM1531" s="34"/>
      <c r="AN1531" s="34"/>
      <c r="AO1531" s="34"/>
      <c r="AP1531" s="34"/>
      <c r="AQ1531" s="34"/>
      <c r="AR1531" s="34"/>
      <c r="AS1531" s="19" t="str">
        <f t="shared" si="23"/>
        <v/>
      </c>
    </row>
    <row r="1532" spans="1:45" hidden="1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  <c r="AL1532" s="34"/>
      <c r="AM1532" s="34"/>
      <c r="AN1532" s="34"/>
      <c r="AO1532" s="34"/>
      <c r="AP1532" s="34"/>
      <c r="AQ1532" s="34"/>
      <c r="AR1532" s="34"/>
      <c r="AS1532" s="19" t="str">
        <f t="shared" si="23"/>
        <v/>
      </c>
    </row>
    <row r="1533" spans="1:45" hidden="1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19" t="str">
        <f t="shared" si="23"/>
        <v/>
      </c>
    </row>
    <row r="1534" spans="1:45" hidden="1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19" t="str">
        <f t="shared" si="23"/>
        <v/>
      </c>
    </row>
    <row r="1535" spans="1:45" hidden="1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19" t="str">
        <f t="shared" si="23"/>
        <v/>
      </c>
    </row>
    <row r="1536" spans="1:45" hidden="1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19" t="str">
        <f t="shared" si="23"/>
        <v/>
      </c>
    </row>
    <row r="1537" spans="1:45" hidden="1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19" t="str">
        <f t="shared" si="23"/>
        <v/>
      </c>
    </row>
    <row r="1538" spans="1:45" hidden="1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19" t="str">
        <f t="shared" si="23"/>
        <v/>
      </c>
    </row>
    <row r="1539" spans="1:45" hidden="1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19" t="str">
        <f t="shared" si="23"/>
        <v/>
      </c>
    </row>
    <row r="1540" spans="1:45" hidden="1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19" t="str">
        <f t="shared" ref="AS1540:AS1603" si="24">+LEFT(AN1540,1)</f>
        <v/>
      </c>
    </row>
    <row r="1541" spans="1:45" hidden="1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19" t="str">
        <f t="shared" si="24"/>
        <v/>
      </c>
    </row>
    <row r="1542" spans="1:45" hidden="1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19" t="str">
        <f t="shared" si="24"/>
        <v/>
      </c>
    </row>
    <row r="1543" spans="1:45" hidden="1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19" t="str">
        <f t="shared" si="24"/>
        <v/>
      </c>
    </row>
    <row r="1544" spans="1:45" hidden="1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19" t="str">
        <f t="shared" si="24"/>
        <v/>
      </c>
    </row>
    <row r="1545" spans="1:45" hidden="1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19" t="str">
        <f t="shared" si="24"/>
        <v/>
      </c>
    </row>
    <row r="1546" spans="1:45" hidden="1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19" t="str">
        <f t="shared" si="24"/>
        <v/>
      </c>
    </row>
    <row r="1547" spans="1:45" hidden="1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  <c r="AJ1547" s="34"/>
      <c r="AK1547" s="34"/>
      <c r="AL1547" s="34"/>
      <c r="AM1547" s="34"/>
      <c r="AN1547" s="34"/>
      <c r="AO1547" s="34"/>
      <c r="AP1547" s="34"/>
      <c r="AQ1547" s="34"/>
      <c r="AR1547" s="34"/>
      <c r="AS1547" s="19" t="str">
        <f t="shared" si="24"/>
        <v/>
      </c>
    </row>
    <row r="1548" spans="1:45" hidden="1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  <c r="AJ1548" s="34"/>
      <c r="AK1548" s="34"/>
      <c r="AL1548" s="34"/>
      <c r="AM1548" s="34"/>
      <c r="AN1548" s="34"/>
      <c r="AO1548" s="34"/>
      <c r="AP1548" s="34"/>
      <c r="AQ1548" s="34"/>
      <c r="AR1548" s="34"/>
      <c r="AS1548" s="19" t="str">
        <f t="shared" si="24"/>
        <v/>
      </c>
    </row>
    <row r="1549" spans="1:45" hidden="1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  <c r="AJ1549" s="34"/>
      <c r="AK1549" s="34"/>
      <c r="AL1549" s="34"/>
      <c r="AM1549" s="34"/>
      <c r="AN1549" s="34"/>
      <c r="AO1549" s="34"/>
      <c r="AP1549" s="34"/>
      <c r="AQ1549" s="34"/>
      <c r="AR1549" s="34"/>
      <c r="AS1549" s="19" t="str">
        <f t="shared" si="24"/>
        <v/>
      </c>
    </row>
    <row r="1550" spans="1:45" hidden="1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  <c r="AJ1550" s="34"/>
      <c r="AK1550" s="34"/>
      <c r="AL1550" s="34"/>
      <c r="AM1550" s="34"/>
      <c r="AN1550" s="34"/>
      <c r="AO1550" s="34"/>
      <c r="AP1550" s="34"/>
      <c r="AQ1550" s="34"/>
      <c r="AR1550" s="34"/>
      <c r="AS1550" s="19" t="str">
        <f t="shared" si="24"/>
        <v/>
      </c>
    </row>
    <row r="1551" spans="1:45" hidden="1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  <c r="AJ1551" s="34"/>
      <c r="AK1551" s="34"/>
      <c r="AL1551" s="34"/>
      <c r="AM1551" s="34"/>
      <c r="AN1551" s="34"/>
      <c r="AO1551" s="34"/>
      <c r="AP1551" s="34"/>
      <c r="AQ1551" s="34"/>
      <c r="AR1551" s="34"/>
      <c r="AS1551" s="19" t="str">
        <f t="shared" si="24"/>
        <v/>
      </c>
    </row>
    <row r="1552" spans="1:45" hidden="1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  <c r="AJ1552" s="34"/>
      <c r="AK1552" s="34"/>
      <c r="AL1552" s="34"/>
      <c r="AM1552" s="34"/>
      <c r="AN1552" s="34"/>
      <c r="AO1552" s="34"/>
      <c r="AP1552" s="34"/>
      <c r="AQ1552" s="34"/>
      <c r="AR1552" s="34"/>
      <c r="AS1552" s="19" t="str">
        <f t="shared" si="24"/>
        <v/>
      </c>
    </row>
    <row r="1553" spans="1:45" hidden="1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  <c r="AL1553" s="34"/>
      <c r="AM1553" s="34"/>
      <c r="AN1553" s="34"/>
      <c r="AO1553" s="34"/>
      <c r="AP1553" s="34"/>
      <c r="AQ1553" s="34"/>
      <c r="AR1553" s="34"/>
      <c r="AS1553" s="19" t="str">
        <f t="shared" si="24"/>
        <v/>
      </c>
    </row>
    <row r="1554" spans="1:45" hidden="1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  <c r="AJ1554" s="34"/>
      <c r="AK1554" s="34"/>
      <c r="AL1554" s="34"/>
      <c r="AM1554" s="34"/>
      <c r="AN1554" s="34"/>
      <c r="AO1554" s="34"/>
      <c r="AP1554" s="34"/>
      <c r="AQ1554" s="34"/>
      <c r="AR1554" s="34"/>
      <c r="AS1554" s="19" t="str">
        <f t="shared" si="24"/>
        <v/>
      </c>
    </row>
    <row r="1555" spans="1:45" hidden="1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  <c r="AJ1555" s="34"/>
      <c r="AK1555" s="34"/>
      <c r="AL1555" s="34"/>
      <c r="AM1555" s="34"/>
      <c r="AN1555" s="34"/>
      <c r="AO1555" s="34"/>
      <c r="AP1555" s="34"/>
      <c r="AQ1555" s="34"/>
      <c r="AR1555" s="34"/>
      <c r="AS1555" s="19" t="str">
        <f t="shared" si="24"/>
        <v/>
      </c>
    </row>
    <row r="1556" spans="1:45" hidden="1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19" t="str">
        <f t="shared" si="24"/>
        <v/>
      </c>
    </row>
    <row r="1557" spans="1:45" hidden="1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19" t="str">
        <f t="shared" si="24"/>
        <v/>
      </c>
    </row>
    <row r="1558" spans="1:45" hidden="1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19" t="str">
        <f t="shared" si="24"/>
        <v/>
      </c>
    </row>
    <row r="1559" spans="1:45" hidden="1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19" t="str">
        <f t="shared" si="24"/>
        <v/>
      </c>
    </row>
    <row r="1560" spans="1:45" hidden="1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19" t="str">
        <f t="shared" si="24"/>
        <v/>
      </c>
    </row>
    <row r="1561" spans="1:45" hidden="1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19" t="str">
        <f t="shared" si="24"/>
        <v/>
      </c>
    </row>
    <row r="1562" spans="1:45" hidden="1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19" t="str">
        <f t="shared" si="24"/>
        <v/>
      </c>
    </row>
    <row r="1563" spans="1:45" hidden="1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19" t="str">
        <f t="shared" si="24"/>
        <v/>
      </c>
    </row>
    <row r="1564" spans="1:45" hidden="1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19" t="str">
        <f t="shared" si="24"/>
        <v/>
      </c>
    </row>
    <row r="1565" spans="1:45" hidden="1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19" t="str">
        <f t="shared" si="24"/>
        <v/>
      </c>
    </row>
    <row r="1566" spans="1:45" hidden="1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19" t="str">
        <f t="shared" si="24"/>
        <v/>
      </c>
    </row>
    <row r="1567" spans="1:45" hidden="1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19" t="str">
        <f t="shared" si="24"/>
        <v/>
      </c>
    </row>
    <row r="1568" spans="1:45" hidden="1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19" t="str">
        <f t="shared" si="24"/>
        <v/>
      </c>
    </row>
    <row r="1569" spans="1:45" hidden="1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4"/>
      <c r="AS1569" s="19" t="str">
        <f t="shared" si="24"/>
        <v/>
      </c>
    </row>
    <row r="1570" spans="1:45" hidden="1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4"/>
      <c r="AS1570" s="19" t="str">
        <f t="shared" si="24"/>
        <v/>
      </c>
    </row>
    <row r="1571" spans="1:45" hidden="1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34"/>
      <c r="AS1571" s="19" t="str">
        <f t="shared" si="24"/>
        <v/>
      </c>
    </row>
    <row r="1572" spans="1:45" hidden="1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34"/>
      <c r="AS1572" s="19" t="str">
        <f t="shared" si="24"/>
        <v/>
      </c>
    </row>
    <row r="1573" spans="1:45" hidden="1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  <c r="AL1573" s="34"/>
      <c r="AM1573" s="34"/>
      <c r="AN1573" s="34"/>
      <c r="AO1573" s="34"/>
      <c r="AP1573" s="34"/>
      <c r="AQ1573" s="34"/>
      <c r="AR1573" s="34"/>
      <c r="AS1573" s="19" t="str">
        <f t="shared" si="24"/>
        <v/>
      </c>
    </row>
    <row r="1574" spans="1:45" hidden="1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34"/>
      <c r="AP1574" s="34"/>
      <c r="AQ1574" s="34"/>
      <c r="AR1574" s="34"/>
      <c r="AS1574" s="19" t="str">
        <f t="shared" si="24"/>
        <v/>
      </c>
    </row>
    <row r="1575" spans="1:45" hidden="1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  <c r="AL1575" s="34"/>
      <c r="AM1575" s="34"/>
      <c r="AN1575" s="34"/>
      <c r="AO1575" s="34"/>
      <c r="AP1575" s="34"/>
      <c r="AQ1575" s="34"/>
      <c r="AR1575" s="34"/>
      <c r="AS1575" s="19" t="str">
        <f t="shared" si="24"/>
        <v/>
      </c>
    </row>
    <row r="1576" spans="1:45" hidden="1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19" t="str">
        <f t="shared" si="24"/>
        <v/>
      </c>
    </row>
    <row r="1577" spans="1:45" hidden="1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34"/>
      <c r="AP1577" s="34"/>
      <c r="AQ1577" s="34"/>
      <c r="AR1577" s="34"/>
      <c r="AS1577" s="19" t="str">
        <f t="shared" si="24"/>
        <v/>
      </c>
    </row>
    <row r="1578" spans="1:45" hidden="1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  <c r="AL1578" s="34"/>
      <c r="AM1578" s="34"/>
      <c r="AN1578" s="34"/>
      <c r="AO1578" s="34"/>
      <c r="AP1578" s="34"/>
      <c r="AQ1578" s="34"/>
      <c r="AR1578" s="34"/>
      <c r="AS1578" s="19" t="str">
        <f t="shared" si="24"/>
        <v/>
      </c>
    </row>
    <row r="1579" spans="1:45" hidden="1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  <c r="AL1579" s="34"/>
      <c r="AM1579" s="34"/>
      <c r="AN1579" s="34"/>
      <c r="AO1579" s="34"/>
      <c r="AP1579" s="34"/>
      <c r="AQ1579" s="34"/>
      <c r="AR1579" s="34"/>
      <c r="AS1579" s="19" t="str">
        <f t="shared" si="24"/>
        <v/>
      </c>
    </row>
    <row r="1580" spans="1:45" hidden="1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34"/>
      <c r="AP1580" s="34"/>
      <c r="AQ1580" s="34"/>
      <c r="AR1580" s="34"/>
      <c r="AS1580" s="19" t="str">
        <f t="shared" si="24"/>
        <v/>
      </c>
    </row>
    <row r="1581" spans="1:45" hidden="1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  <c r="AL1581" s="34"/>
      <c r="AM1581" s="34"/>
      <c r="AN1581" s="34"/>
      <c r="AO1581" s="34"/>
      <c r="AP1581" s="34"/>
      <c r="AQ1581" s="34"/>
      <c r="AR1581" s="34"/>
      <c r="AS1581" s="19" t="str">
        <f t="shared" si="24"/>
        <v/>
      </c>
    </row>
    <row r="1582" spans="1:45" hidden="1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  <c r="AL1582" s="34"/>
      <c r="AM1582" s="34"/>
      <c r="AN1582" s="34"/>
      <c r="AO1582" s="34"/>
      <c r="AP1582" s="34"/>
      <c r="AQ1582" s="34"/>
      <c r="AR1582" s="34"/>
      <c r="AS1582" s="19" t="str">
        <f t="shared" si="24"/>
        <v/>
      </c>
    </row>
    <row r="1583" spans="1:45" hidden="1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34"/>
      <c r="AP1583" s="34"/>
      <c r="AQ1583" s="34"/>
      <c r="AR1583" s="34"/>
      <c r="AS1583" s="19" t="str">
        <f t="shared" si="24"/>
        <v/>
      </c>
    </row>
    <row r="1584" spans="1:45" hidden="1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34"/>
      <c r="AP1584" s="34"/>
      <c r="AQ1584" s="34"/>
      <c r="AR1584" s="34"/>
      <c r="AS1584" s="19" t="str">
        <f t="shared" si="24"/>
        <v/>
      </c>
    </row>
    <row r="1585" spans="1:45" hidden="1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34"/>
      <c r="AP1585" s="34"/>
      <c r="AQ1585" s="34"/>
      <c r="AR1585" s="34"/>
      <c r="AS1585" s="19" t="str">
        <f t="shared" si="24"/>
        <v/>
      </c>
    </row>
    <row r="1586" spans="1:45" hidden="1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19" t="str">
        <f t="shared" si="24"/>
        <v/>
      </c>
    </row>
    <row r="1587" spans="1:45" hidden="1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34"/>
      <c r="AP1587" s="34"/>
      <c r="AQ1587" s="34"/>
      <c r="AR1587" s="34"/>
      <c r="AS1587" s="19" t="str">
        <f t="shared" si="24"/>
        <v/>
      </c>
    </row>
    <row r="1588" spans="1:45" hidden="1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19" t="str">
        <f t="shared" si="24"/>
        <v/>
      </c>
    </row>
    <row r="1589" spans="1:45" hidden="1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19" t="str">
        <f t="shared" si="24"/>
        <v/>
      </c>
    </row>
    <row r="1590" spans="1:45" hidden="1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19" t="str">
        <f t="shared" si="24"/>
        <v/>
      </c>
    </row>
    <row r="1591" spans="1:45" hidden="1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19" t="str">
        <f t="shared" si="24"/>
        <v/>
      </c>
    </row>
    <row r="1592" spans="1:45" hidden="1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19" t="str">
        <f t="shared" si="24"/>
        <v/>
      </c>
    </row>
    <row r="1593" spans="1:45" hidden="1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19" t="str">
        <f t="shared" si="24"/>
        <v/>
      </c>
    </row>
    <row r="1594" spans="1:45" hidden="1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19" t="str">
        <f t="shared" si="24"/>
        <v/>
      </c>
    </row>
    <row r="1595" spans="1:45" hidden="1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19" t="str">
        <f t="shared" si="24"/>
        <v/>
      </c>
    </row>
    <row r="1596" spans="1:45" hidden="1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19" t="str">
        <f t="shared" si="24"/>
        <v/>
      </c>
    </row>
    <row r="1597" spans="1:45" hidden="1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19" t="str">
        <f t="shared" si="24"/>
        <v/>
      </c>
    </row>
    <row r="1598" spans="1:45" hidden="1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19" t="str">
        <f t="shared" si="24"/>
        <v/>
      </c>
    </row>
    <row r="1599" spans="1:45" hidden="1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19" t="str">
        <f t="shared" si="24"/>
        <v/>
      </c>
    </row>
    <row r="1600" spans="1:45" hidden="1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19" t="str">
        <f t="shared" si="24"/>
        <v/>
      </c>
    </row>
    <row r="1601" spans="1:45" hidden="1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  <c r="AJ1601" s="34"/>
      <c r="AK1601" s="34"/>
      <c r="AL1601" s="34"/>
      <c r="AM1601" s="34"/>
      <c r="AN1601" s="34"/>
      <c r="AO1601" s="34"/>
      <c r="AP1601" s="34"/>
      <c r="AQ1601" s="34"/>
      <c r="AR1601" s="34"/>
      <c r="AS1601" s="19" t="str">
        <f t="shared" si="24"/>
        <v/>
      </c>
    </row>
    <row r="1602" spans="1:45" hidden="1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  <c r="AJ1602" s="34"/>
      <c r="AK1602" s="34"/>
      <c r="AL1602" s="34"/>
      <c r="AM1602" s="34"/>
      <c r="AN1602" s="34"/>
      <c r="AO1602" s="34"/>
      <c r="AP1602" s="34"/>
      <c r="AQ1602" s="34"/>
      <c r="AR1602" s="34"/>
      <c r="AS1602" s="19" t="str">
        <f t="shared" si="24"/>
        <v/>
      </c>
    </row>
    <row r="1603" spans="1:45" hidden="1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  <c r="AJ1603" s="34"/>
      <c r="AK1603" s="34"/>
      <c r="AL1603" s="34"/>
      <c r="AM1603" s="34"/>
      <c r="AN1603" s="34"/>
      <c r="AO1603" s="34"/>
      <c r="AP1603" s="34"/>
      <c r="AQ1603" s="34"/>
      <c r="AR1603" s="34"/>
      <c r="AS1603" s="19" t="str">
        <f t="shared" si="24"/>
        <v/>
      </c>
    </row>
    <row r="1604" spans="1:45" hidden="1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  <c r="AJ1604" s="34"/>
      <c r="AK1604" s="34"/>
      <c r="AL1604" s="34"/>
      <c r="AM1604" s="34"/>
      <c r="AN1604" s="34"/>
      <c r="AO1604" s="34"/>
      <c r="AP1604" s="34"/>
      <c r="AQ1604" s="34"/>
      <c r="AR1604" s="34"/>
      <c r="AS1604" s="19" t="str">
        <f t="shared" ref="AS1604:AS1667" si="25">+LEFT(AN1604,1)</f>
        <v/>
      </c>
    </row>
    <row r="1605" spans="1:45" hidden="1">
      <c r="A1605" s="34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  <c r="AJ1605" s="34"/>
      <c r="AK1605" s="34"/>
      <c r="AL1605" s="34"/>
      <c r="AM1605" s="34"/>
      <c r="AN1605" s="34"/>
      <c r="AO1605" s="34"/>
      <c r="AP1605" s="34"/>
      <c r="AQ1605" s="34"/>
      <c r="AR1605" s="34"/>
      <c r="AS1605" s="19" t="str">
        <f t="shared" si="25"/>
        <v/>
      </c>
    </row>
    <row r="1606" spans="1:45" hidden="1">
      <c r="A1606" s="34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  <c r="AJ1606" s="34"/>
      <c r="AK1606" s="34"/>
      <c r="AL1606" s="34"/>
      <c r="AM1606" s="34"/>
      <c r="AN1606" s="34"/>
      <c r="AO1606" s="34"/>
      <c r="AP1606" s="34"/>
      <c r="AQ1606" s="34"/>
      <c r="AR1606" s="34"/>
      <c r="AS1606" s="19" t="str">
        <f t="shared" si="25"/>
        <v/>
      </c>
    </row>
    <row r="1607" spans="1:45" hidden="1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  <c r="AJ1607" s="34"/>
      <c r="AK1607" s="34"/>
      <c r="AL1607" s="34"/>
      <c r="AM1607" s="34"/>
      <c r="AN1607" s="34"/>
      <c r="AO1607" s="34"/>
      <c r="AP1607" s="34"/>
      <c r="AQ1607" s="34"/>
      <c r="AR1607" s="34"/>
      <c r="AS1607" s="19" t="str">
        <f t="shared" si="25"/>
        <v/>
      </c>
    </row>
    <row r="1608" spans="1:45" hidden="1">
      <c r="A1608" s="34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  <c r="AJ1608" s="34"/>
      <c r="AK1608" s="34"/>
      <c r="AL1608" s="34"/>
      <c r="AM1608" s="34"/>
      <c r="AN1608" s="34"/>
      <c r="AO1608" s="34"/>
      <c r="AP1608" s="34"/>
      <c r="AQ1608" s="34"/>
      <c r="AR1608" s="34"/>
      <c r="AS1608" s="19" t="str">
        <f t="shared" si="25"/>
        <v/>
      </c>
    </row>
    <row r="1609" spans="1:45" hidden="1">
      <c r="A1609" s="34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34"/>
      <c r="AP1609" s="34"/>
      <c r="AQ1609" s="34"/>
      <c r="AR1609" s="34"/>
      <c r="AS1609" s="19" t="str">
        <f t="shared" si="25"/>
        <v/>
      </c>
    </row>
    <row r="1610" spans="1:45" hidden="1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19" t="str">
        <f t="shared" si="25"/>
        <v/>
      </c>
    </row>
    <row r="1611" spans="1:45" hidden="1">
      <c r="A1611" s="34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19" t="str">
        <f t="shared" si="25"/>
        <v/>
      </c>
    </row>
    <row r="1612" spans="1:45" hidden="1">
      <c r="A1612" s="34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19" t="str">
        <f t="shared" si="25"/>
        <v/>
      </c>
    </row>
    <row r="1613" spans="1:45" hidden="1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19" t="str">
        <f t="shared" si="25"/>
        <v/>
      </c>
    </row>
    <row r="1614" spans="1:45" hidden="1">
      <c r="A1614" s="34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19" t="str">
        <f t="shared" si="25"/>
        <v/>
      </c>
    </row>
    <row r="1615" spans="1:45" hidden="1">
      <c r="A1615" s="34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  <c r="AJ1615" s="34"/>
      <c r="AK1615" s="34"/>
      <c r="AL1615" s="34"/>
      <c r="AM1615" s="34"/>
      <c r="AN1615" s="34"/>
      <c r="AO1615" s="34"/>
      <c r="AP1615" s="34"/>
      <c r="AQ1615" s="34"/>
      <c r="AR1615" s="34"/>
      <c r="AS1615" s="19" t="str">
        <f t="shared" si="25"/>
        <v/>
      </c>
    </row>
    <row r="1616" spans="1:45" hidden="1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  <c r="AJ1616" s="34"/>
      <c r="AK1616" s="34"/>
      <c r="AL1616" s="34"/>
      <c r="AM1616" s="34"/>
      <c r="AN1616" s="34"/>
      <c r="AO1616" s="34"/>
      <c r="AP1616" s="34"/>
      <c r="AQ1616" s="34"/>
      <c r="AR1616" s="34"/>
      <c r="AS1616" s="19" t="str">
        <f t="shared" si="25"/>
        <v/>
      </c>
    </row>
    <row r="1617" spans="1:45" hidden="1">
      <c r="A1617" s="34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  <c r="AJ1617" s="34"/>
      <c r="AK1617" s="34"/>
      <c r="AL1617" s="34"/>
      <c r="AM1617" s="34"/>
      <c r="AN1617" s="34"/>
      <c r="AO1617" s="34"/>
      <c r="AP1617" s="34"/>
      <c r="AQ1617" s="34"/>
      <c r="AR1617" s="34"/>
      <c r="AS1617" s="19" t="str">
        <f t="shared" si="25"/>
        <v/>
      </c>
    </row>
    <row r="1618" spans="1:45" hidden="1">
      <c r="A1618" s="34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4"/>
      <c r="AS1618" s="19" t="str">
        <f t="shared" si="25"/>
        <v/>
      </c>
    </row>
    <row r="1619" spans="1:45" hidden="1">
      <c r="A1619" s="34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4"/>
      <c r="AS1619" s="19" t="str">
        <f t="shared" si="25"/>
        <v/>
      </c>
    </row>
    <row r="1620" spans="1:45" hidden="1">
      <c r="A1620" s="34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19" t="str">
        <f t="shared" si="25"/>
        <v/>
      </c>
    </row>
    <row r="1621" spans="1:45" hidden="1">
      <c r="A1621" s="34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19" t="str">
        <f t="shared" si="25"/>
        <v/>
      </c>
    </row>
    <row r="1622" spans="1:45" hidden="1">
      <c r="A1622" s="34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19" t="str">
        <f t="shared" si="25"/>
        <v/>
      </c>
    </row>
    <row r="1623" spans="1:45" hidden="1">
      <c r="A1623" s="34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19" t="str">
        <f t="shared" si="25"/>
        <v/>
      </c>
    </row>
    <row r="1624" spans="1:45" hidden="1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19" t="str">
        <f t="shared" si="25"/>
        <v/>
      </c>
    </row>
    <row r="1625" spans="1:45" hidden="1">
      <c r="A1625" s="34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  <c r="AJ1625" s="34"/>
      <c r="AK1625" s="34"/>
      <c r="AL1625" s="34"/>
      <c r="AM1625" s="34"/>
      <c r="AN1625" s="34"/>
      <c r="AO1625" s="34"/>
      <c r="AP1625" s="34"/>
      <c r="AQ1625" s="34"/>
      <c r="AR1625" s="34"/>
      <c r="AS1625" s="19" t="str">
        <f t="shared" si="25"/>
        <v/>
      </c>
    </row>
    <row r="1626" spans="1:45" hidden="1">
      <c r="A1626" s="34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  <c r="AJ1626" s="34"/>
      <c r="AK1626" s="34"/>
      <c r="AL1626" s="34"/>
      <c r="AM1626" s="34"/>
      <c r="AN1626" s="34"/>
      <c r="AO1626" s="34"/>
      <c r="AP1626" s="34"/>
      <c r="AQ1626" s="34"/>
      <c r="AR1626" s="34"/>
      <c r="AS1626" s="19" t="str">
        <f t="shared" si="25"/>
        <v/>
      </c>
    </row>
    <row r="1627" spans="1:45" hidden="1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34"/>
      <c r="AP1627" s="34"/>
      <c r="AQ1627" s="34"/>
      <c r="AR1627" s="34"/>
      <c r="AS1627" s="19" t="str">
        <f t="shared" si="25"/>
        <v/>
      </c>
    </row>
    <row r="1628" spans="1:45" hidden="1">
      <c r="A1628" s="34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34"/>
      <c r="AP1628" s="34"/>
      <c r="AQ1628" s="34"/>
      <c r="AR1628" s="34"/>
      <c r="AS1628" s="19" t="str">
        <f t="shared" si="25"/>
        <v/>
      </c>
    </row>
    <row r="1629" spans="1:45" hidden="1">
      <c r="A1629" s="34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34"/>
      <c r="AP1629" s="34"/>
      <c r="AQ1629" s="34"/>
      <c r="AR1629" s="34"/>
      <c r="AS1629" s="19" t="str">
        <f t="shared" si="25"/>
        <v/>
      </c>
    </row>
    <row r="1630" spans="1:45" hidden="1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34"/>
      <c r="AP1630" s="34"/>
      <c r="AQ1630" s="34"/>
      <c r="AR1630" s="34"/>
      <c r="AS1630" s="19" t="str">
        <f t="shared" si="25"/>
        <v/>
      </c>
    </row>
    <row r="1631" spans="1:45" hidden="1">
      <c r="A1631" s="34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  <c r="AL1631" s="34"/>
      <c r="AM1631" s="34"/>
      <c r="AN1631" s="34"/>
      <c r="AO1631" s="34"/>
      <c r="AP1631" s="34"/>
      <c r="AQ1631" s="34"/>
      <c r="AR1631" s="34"/>
      <c r="AS1631" s="19" t="str">
        <f t="shared" si="25"/>
        <v/>
      </c>
    </row>
    <row r="1632" spans="1:45" hidden="1">
      <c r="A1632" s="34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  <c r="AL1632" s="34"/>
      <c r="AM1632" s="34"/>
      <c r="AN1632" s="34"/>
      <c r="AO1632" s="34"/>
      <c r="AP1632" s="34"/>
      <c r="AQ1632" s="34"/>
      <c r="AR1632" s="34"/>
      <c r="AS1632" s="19" t="str">
        <f t="shared" si="25"/>
        <v/>
      </c>
    </row>
    <row r="1633" spans="1:45" hidden="1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34"/>
      <c r="AP1633" s="34"/>
      <c r="AQ1633" s="34"/>
      <c r="AR1633" s="34"/>
      <c r="AS1633" s="19" t="str">
        <f t="shared" si="25"/>
        <v/>
      </c>
    </row>
    <row r="1634" spans="1:45" hidden="1">
      <c r="A1634" s="34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  <c r="AL1634" s="34"/>
      <c r="AM1634" s="34"/>
      <c r="AN1634" s="34"/>
      <c r="AO1634" s="34"/>
      <c r="AP1634" s="34"/>
      <c r="AQ1634" s="34"/>
      <c r="AR1634" s="34"/>
      <c r="AS1634" s="19" t="str">
        <f t="shared" si="25"/>
        <v/>
      </c>
    </row>
    <row r="1635" spans="1:45" hidden="1">
      <c r="A1635" s="34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  <c r="AJ1635" s="34"/>
      <c r="AK1635" s="34"/>
      <c r="AL1635" s="34"/>
      <c r="AM1635" s="34"/>
      <c r="AN1635" s="34"/>
      <c r="AO1635" s="34"/>
      <c r="AP1635" s="34"/>
      <c r="AQ1635" s="34"/>
      <c r="AR1635" s="34"/>
      <c r="AS1635" s="19" t="str">
        <f t="shared" si="25"/>
        <v/>
      </c>
    </row>
    <row r="1636" spans="1:45" hidden="1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  <c r="AL1636" s="34"/>
      <c r="AM1636" s="34"/>
      <c r="AN1636" s="34"/>
      <c r="AO1636" s="34"/>
      <c r="AP1636" s="34"/>
      <c r="AQ1636" s="34"/>
      <c r="AR1636" s="34"/>
      <c r="AS1636" s="19" t="str">
        <f t="shared" si="25"/>
        <v/>
      </c>
    </row>
    <row r="1637" spans="1:45" hidden="1">
      <c r="A1637" s="34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  <c r="AL1637" s="34"/>
      <c r="AM1637" s="34"/>
      <c r="AN1637" s="34"/>
      <c r="AO1637" s="34"/>
      <c r="AP1637" s="34"/>
      <c r="AQ1637" s="34"/>
      <c r="AR1637" s="34"/>
      <c r="AS1637" s="19" t="str">
        <f t="shared" si="25"/>
        <v/>
      </c>
    </row>
    <row r="1638" spans="1:45" hidden="1">
      <c r="A1638" s="34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  <c r="AL1638" s="34"/>
      <c r="AM1638" s="34"/>
      <c r="AN1638" s="34"/>
      <c r="AO1638" s="34"/>
      <c r="AP1638" s="34"/>
      <c r="AQ1638" s="34"/>
      <c r="AR1638" s="34"/>
      <c r="AS1638" s="19" t="str">
        <f t="shared" si="25"/>
        <v/>
      </c>
    </row>
    <row r="1639" spans="1:45" hidden="1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  <c r="AL1639" s="34"/>
      <c r="AM1639" s="34"/>
      <c r="AN1639" s="34"/>
      <c r="AO1639" s="34"/>
      <c r="AP1639" s="34"/>
      <c r="AQ1639" s="34"/>
      <c r="AR1639" s="34"/>
      <c r="AS1639" s="19" t="str">
        <f t="shared" si="25"/>
        <v/>
      </c>
    </row>
    <row r="1640" spans="1:45" hidden="1">
      <c r="A1640" s="34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  <c r="AL1640" s="34"/>
      <c r="AM1640" s="34"/>
      <c r="AN1640" s="34"/>
      <c r="AO1640" s="34"/>
      <c r="AP1640" s="34"/>
      <c r="AQ1640" s="34"/>
      <c r="AR1640" s="34"/>
      <c r="AS1640" s="19" t="str">
        <f t="shared" si="25"/>
        <v/>
      </c>
    </row>
    <row r="1641" spans="1:45" hidden="1">
      <c r="A1641" s="34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  <c r="AL1641" s="34"/>
      <c r="AM1641" s="34"/>
      <c r="AN1641" s="34"/>
      <c r="AO1641" s="34"/>
      <c r="AP1641" s="34"/>
      <c r="AQ1641" s="34"/>
      <c r="AR1641" s="34"/>
      <c r="AS1641" s="19" t="str">
        <f t="shared" si="25"/>
        <v/>
      </c>
    </row>
    <row r="1642" spans="1:45" hidden="1">
      <c r="A1642" s="34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  <c r="AL1642" s="34"/>
      <c r="AM1642" s="34"/>
      <c r="AN1642" s="34"/>
      <c r="AO1642" s="34"/>
      <c r="AP1642" s="34"/>
      <c r="AQ1642" s="34"/>
      <c r="AR1642" s="34"/>
      <c r="AS1642" s="19" t="str">
        <f t="shared" si="25"/>
        <v/>
      </c>
    </row>
    <row r="1643" spans="1:45" hidden="1">
      <c r="A1643" s="34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  <c r="AL1643" s="34"/>
      <c r="AM1643" s="34"/>
      <c r="AN1643" s="34"/>
      <c r="AO1643" s="34"/>
      <c r="AP1643" s="34"/>
      <c r="AQ1643" s="34"/>
      <c r="AR1643" s="34"/>
      <c r="AS1643" s="19" t="str">
        <f t="shared" si="25"/>
        <v/>
      </c>
    </row>
    <row r="1644" spans="1:45" hidden="1">
      <c r="A1644" s="34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  <c r="AJ1644" s="34"/>
      <c r="AK1644" s="34"/>
      <c r="AL1644" s="34"/>
      <c r="AM1644" s="34"/>
      <c r="AN1644" s="34"/>
      <c r="AO1644" s="34"/>
      <c r="AP1644" s="34"/>
      <c r="AQ1644" s="34"/>
      <c r="AR1644" s="34"/>
      <c r="AS1644" s="19" t="str">
        <f t="shared" si="25"/>
        <v/>
      </c>
    </row>
    <row r="1645" spans="1:45" hidden="1">
      <c r="A1645" s="34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  <c r="AJ1645" s="34"/>
      <c r="AK1645" s="34"/>
      <c r="AL1645" s="34"/>
      <c r="AM1645" s="34"/>
      <c r="AN1645" s="34"/>
      <c r="AO1645" s="34"/>
      <c r="AP1645" s="34"/>
      <c r="AQ1645" s="34"/>
      <c r="AR1645" s="34"/>
      <c r="AS1645" s="19" t="str">
        <f t="shared" si="25"/>
        <v/>
      </c>
    </row>
    <row r="1646" spans="1:45" hidden="1">
      <c r="A1646" s="34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  <c r="AJ1646" s="34"/>
      <c r="AK1646" s="34"/>
      <c r="AL1646" s="34"/>
      <c r="AM1646" s="34"/>
      <c r="AN1646" s="34"/>
      <c r="AO1646" s="34"/>
      <c r="AP1646" s="34"/>
      <c r="AQ1646" s="34"/>
      <c r="AR1646" s="34"/>
      <c r="AS1646" s="19" t="str">
        <f t="shared" si="25"/>
        <v/>
      </c>
    </row>
    <row r="1647" spans="1:45" hidden="1">
      <c r="A1647" s="34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  <c r="AJ1647" s="34"/>
      <c r="AK1647" s="34"/>
      <c r="AL1647" s="34"/>
      <c r="AM1647" s="34"/>
      <c r="AN1647" s="34"/>
      <c r="AO1647" s="34"/>
      <c r="AP1647" s="34"/>
      <c r="AQ1647" s="34"/>
      <c r="AR1647" s="34"/>
      <c r="AS1647" s="19" t="str">
        <f t="shared" si="25"/>
        <v/>
      </c>
    </row>
    <row r="1648" spans="1:45" hidden="1">
      <c r="A1648" s="34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  <c r="AJ1648" s="34"/>
      <c r="AK1648" s="34"/>
      <c r="AL1648" s="34"/>
      <c r="AM1648" s="34"/>
      <c r="AN1648" s="34"/>
      <c r="AO1648" s="34"/>
      <c r="AP1648" s="34"/>
      <c r="AQ1648" s="34"/>
      <c r="AR1648" s="34"/>
      <c r="AS1648" s="19" t="str">
        <f t="shared" si="25"/>
        <v/>
      </c>
    </row>
    <row r="1649" spans="1:45" hidden="1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  <c r="AJ1649" s="34"/>
      <c r="AK1649" s="34"/>
      <c r="AL1649" s="34"/>
      <c r="AM1649" s="34"/>
      <c r="AN1649" s="34"/>
      <c r="AO1649" s="34"/>
      <c r="AP1649" s="34"/>
      <c r="AQ1649" s="34"/>
      <c r="AR1649" s="34"/>
      <c r="AS1649" s="19" t="str">
        <f t="shared" si="25"/>
        <v/>
      </c>
    </row>
    <row r="1650" spans="1:45" hidden="1">
      <c r="A1650" s="34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  <c r="AJ1650" s="34"/>
      <c r="AK1650" s="34"/>
      <c r="AL1650" s="34"/>
      <c r="AM1650" s="34"/>
      <c r="AN1650" s="34"/>
      <c r="AO1650" s="34"/>
      <c r="AP1650" s="34"/>
      <c r="AQ1650" s="34"/>
      <c r="AR1650" s="34"/>
      <c r="AS1650" s="19" t="str">
        <f t="shared" si="25"/>
        <v/>
      </c>
    </row>
    <row r="1651" spans="1:45" hidden="1">
      <c r="A1651" s="34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  <c r="AJ1651" s="34"/>
      <c r="AK1651" s="34"/>
      <c r="AL1651" s="34"/>
      <c r="AM1651" s="34"/>
      <c r="AN1651" s="34"/>
      <c r="AO1651" s="34"/>
      <c r="AP1651" s="34"/>
      <c r="AQ1651" s="34"/>
      <c r="AR1651" s="34"/>
      <c r="AS1651" s="19" t="str">
        <f t="shared" si="25"/>
        <v/>
      </c>
    </row>
    <row r="1652" spans="1:45" hidden="1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  <c r="AJ1652" s="34"/>
      <c r="AK1652" s="34"/>
      <c r="AL1652" s="34"/>
      <c r="AM1652" s="34"/>
      <c r="AN1652" s="34"/>
      <c r="AO1652" s="34"/>
      <c r="AP1652" s="34"/>
      <c r="AQ1652" s="34"/>
      <c r="AR1652" s="34"/>
      <c r="AS1652" s="19" t="str">
        <f t="shared" si="25"/>
        <v/>
      </c>
    </row>
    <row r="1653" spans="1:45" hidden="1">
      <c r="A1653" s="34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  <c r="AJ1653" s="34"/>
      <c r="AK1653" s="34"/>
      <c r="AL1653" s="34"/>
      <c r="AM1653" s="34"/>
      <c r="AN1653" s="34"/>
      <c r="AO1653" s="34"/>
      <c r="AP1653" s="34"/>
      <c r="AQ1653" s="34"/>
      <c r="AR1653" s="34"/>
      <c r="AS1653" s="19" t="str">
        <f t="shared" si="25"/>
        <v/>
      </c>
    </row>
    <row r="1654" spans="1:45" hidden="1">
      <c r="A1654" s="34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  <c r="AJ1654" s="34"/>
      <c r="AK1654" s="34"/>
      <c r="AL1654" s="34"/>
      <c r="AM1654" s="34"/>
      <c r="AN1654" s="34"/>
      <c r="AO1654" s="34"/>
      <c r="AP1654" s="34"/>
      <c r="AQ1654" s="34"/>
      <c r="AR1654" s="34"/>
      <c r="AS1654" s="19" t="str">
        <f t="shared" si="25"/>
        <v/>
      </c>
    </row>
    <row r="1655" spans="1:45" hidden="1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  <c r="AJ1655" s="34"/>
      <c r="AK1655" s="34"/>
      <c r="AL1655" s="34"/>
      <c r="AM1655" s="34"/>
      <c r="AN1655" s="34"/>
      <c r="AO1655" s="34"/>
      <c r="AP1655" s="34"/>
      <c r="AQ1655" s="34"/>
      <c r="AR1655" s="34"/>
      <c r="AS1655" s="19" t="str">
        <f t="shared" si="25"/>
        <v/>
      </c>
    </row>
    <row r="1656" spans="1:45" hidden="1">
      <c r="A1656" s="34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  <c r="AJ1656" s="34"/>
      <c r="AK1656" s="34"/>
      <c r="AL1656" s="34"/>
      <c r="AM1656" s="34"/>
      <c r="AN1656" s="34"/>
      <c r="AO1656" s="34"/>
      <c r="AP1656" s="34"/>
      <c r="AQ1656" s="34"/>
      <c r="AR1656" s="34"/>
      <c r="AS1656" s="19" t="str">
        <f t="shared" si="25"/>
        <v/>
      </c>
    </row>
    <row r="1657" spans="1:45" hidden="1">
      <c r="A1657" s="34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  <c r="AJ1657" s="34"/>
      <c r="AK1657" s="34"/>
      <c r="AL1657" s="34"/>
      <c r="AM1657" s="34"/>
      <c r="AN1657" s="34"/>
      <c r="AO1657" s="34"/>
      <c r="AP1657" s="34"/>
      <c r="AQ1657" s="34"/>
      <c r="AR1657" s="34"/>
      <c r="AS1657" s="19" t="str">
        <f t="shared" si="25"/>
        <v/>
      </c>
    </row>
    <row r="1658" spans="1:45" hidden="1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  <c r="AJ1658" s="34"/>
      <c r="AK1658" s="34"/>
      <c r="AL1658" s="34"/>
      <c r="AM1658" s="34"/>
      <c r="AN1658" s="34"/>
      <c r="AO1658" s="34"/>
      <c r="AP1658" s="34"/>
      <c r="AQ1658" s="34"/>
      <c r="AR1658" s="34"/>
      <c r="AS1658" s="19" t="str">
        <f t="shared" si="25"/>
        <v/>
      </c>
    </row>
    <row r="1659" spans="1:45" hidden="1">
      <c r="A1659" s="34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  <c r="AJ1659" s="34"/>
      <c r="AK1659" s="34"/>
      <c r="AL1659" s="34"/>
      <c r="AM1659" s="34"/>
      <c r="AN1659" s="34"/>
      <c r="AO1659" s="34"/>
      <c r="AP1659" s="34"/>
      <c r="AQ1659" s="34"/>
      <c r="AR1659" s="34"/>
      <c r="AS1659" s="19" t="str">
        <f t="shared" si="25"/>
        <v/>
      </c>
    </row>
    <row r="1660" spans="1:45" hidden="1">
      <c r="A1660" s="34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  <c r="AJ1660" s="34"/>
      <c r="AK1660" s="34"/>
      <c r="AL1660" s="34"/>
      <c r="AM1660" s="34"/>
      <c r="AN1660" s="34"/>
      <c r="AO1660" s="34"/>
      <c r="AP1660" s="34"/>
      <c r="AQ1660" s="34"/>
      <c r="AR1660" s="34"/>
      <c r="AS1660" s="19" t="str">
        <f t="shared" si="25"/>
        <v/>
      </c>
    </row>
    <row r="1661" spans="1:45" hidden="1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  <c r="AJ1661" s="34"/>
      <c r="AK1661" s="34"/>
      <c r="AL1661" s="34"/>
      <c r="AM1661" s="34"/>
      <c r="AN1661" s="34"/>
      <c r="AO1661" s="34"/>
      <c r="AP1661" s="34"/>
      <c r="AQ1661" s="34"/>
      <c r="AR1661" s="34"/>
      <c r="AS1661" s="19" t="str">
        <f t="shared" si="25"/>
        <v/>
      </c>
    </row>
    <row r="1662" spans="1:45" hidden="1">
      <c r="A1662" s="34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  <c r="AJ1662" s="34"/>
      <c r="AK1662" s="34"/>
      <c r="AL1662" s="34"/>
      <c r="AM1662" s="34"/>
      <c r="AN1662" s="34"/>
      <c r="AO1662" s="34"/>
      <c r="AP1662" s="34"/>
      <c r="AQ1662" s="34"/>
      <c r="AR1662" s="34"/>
      <c r="AS1662" s="19" t="str">
        <f t="shared" si="25"/>
        <v/>
      </c>
    </row>
    <row r="1663" spans="1:45" hidden="1">
      <c r="A1663" s="34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  <c r="AJ1663" s="34"/>
      <c r="AK1663" s="34"/>
      <c r="AL1663" s="34"/>
      <c r="AM1663" s="34"/>
      <c r="AN1663" s="34"/>
      <c r="AO1663" s="34"/>
      <c r="AP1663" s="34"/>
      <c r="AQ1663" s="34"/>
      <c r="AR1663" s="34"/>
      <c r="AS1663" s="19" t="str">
        <f t="shared" si="25"/>
        <v/>
      </c>
    </row>
    <row r="1664" spans="1:45" hidden="1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  <c r="AJ1664" s="34"/>
      <c r="AK1664" s="34"/>
      <c r="AL1664" s="34"/>
      <c r="AM1664" s="34"/>
      <c r="AN1664" s="34"/>
      <c r="AO1664" s="34"/>
      <c r="AP1664" s="34"/>
      <c r="AQ1664" s="34"/>
      <c r="AR1664" s="34"/>
      <c r="AS1664" s="19" t="str">
        <f t="shared" si="25"/>
        <v/>
      </c>
    </row>
    <row r="1665" spans="1:45" hidden="1">
      <c r="A1665" s="34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  <c r="AJ1665" s="34"/>
      <c r="AK1665" s="34"/>
      <c r="AL1665" s="34"/>
      <c r="AM1665" s="34"/>
      <c r="AN1665" s="34"/>
      <c r="AO1665" s="34"/>
      <c r="AP1665" s="34"/>
      <c r="AQ1665" s="34"/>
      <c r="AR1665" s="34"/>
      <c r="AS1665" s="19" t="str">
        <f t="shared" si="25"/>
        <v/>
      </c>
    </row>
    <row r="1666" spans="1:45" hidden="1">
      <c r="A1666" s="34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  <c r="AJ1666" s="34"/>
      <c r="AK1666" s="34"/>
      <c r="AL1666" s="34"/>
      <c r="AM1666" s="34"/>
      <c r="AN1666" s="34"/>
      <c r="AO1666" s="34"/>
      <c r="AP1666" s="34"/>
      <c r="AQ1666" s="34"/>
      <c r="AR1666" s="34"/>
      <c r="AS1666" s="19" t="str">
        <f t="shared" si="25"/>
        <v/>
      </c>
    </row>
    <row r="1667" spans="1:45" hidden="1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4"/>
      <c r="AS1667" s="19" t="str">
        <f t="shared" si="25"/>
        <v/>
      </c>
    </row>
    <row r="1668" spans="1:45" hidden="1">
      <c r="A1668" s="34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4"/>
      <c r="AS1668" s="19" t="str">
        <f t="shared" ref="AS1668:AS1731" si="26">+LEFT(AN1668,1)</f>
        <v/>
      </c>
    </row>
    <row r="1669" spans="1:45" hidden="1">
      <c r="A1669" s="34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34"/>
      <c r="AS1669" s="19" t="str">
        <f t="shared" si="26"/>
        <v/>
      </c>
    </row>
    <row r="1670" spans="1:45" hidden="1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34"/>
      <c r="AS1670" s="19" t="str">
        <f t="shared" si="26"/>
        <v/>
      </c>
    </row>
    <row r="1671" spans="1:45" hidden="1">
      <c r="A1671" s="34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34"/>
      <c r="AP1671" s="34"/>
      <c r="AQ1671" s="34"/>
      <c r="AR1671" s="34"/>
      <c r="AS1671" s="19" t="str">
        <f t="shared" si="26"/>
        <v/>
      </c>
    </row>
    <row r="1672" spans="1:45" hidden="1">
      <c r="A1672" s="34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  <c r="AL1672" s="34"/>
      <c r="AM1672" s="34"/>
      <c r="AN1672" s="34"/>
      <c r="AO1672" s="34"/>
      <c r="AP1672" s="34"/>
      <c r="AQ1672" s="34"/>
      <c r="AR1672" s="34"/>
      <c r="AS1672" s="19" t="str">
        <f t="shared" si="26"/>
        <v/>
      </c>
    </row>
    <row r="1673" spans="1:45" hidden="1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  <c r="AL1673" s="34"/>
      <c r="AM1673" s="34"/>
      <c r="AN1673" s="34"/>
      <c r="AO1673" s="34"/>
      <c r="AP1673" s="34"/>
      <c r="AQ1673" s="34"/>
      <c r="AR1673" s="34"/>
      <c r="AS1673" s="19" t="str">
        <f t="shared" si="26"/>
        <v/>
      </c>
    </row>
    <row r="1674" spans="1:45" hidden="1">
      <c r="A1674" s="34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  <c r="AL1674" s="34"/>
      <c r="AM1674" s="34"/>
      <c r="AN1674" s="34"/>
      <c r="AO1674" s="34"/>
      <c r="AP1674" s="34"/>
      <c r="AQ1674" s="34"/>
      <c r="AR1674" s="34"/>
      <c r="AS1674" s="19" t="str">
        <f t="shared" si="26"/>
        <v/>
      </c>
    </row>
    <row r="1675" spans="1:45" hidden="1">
      <c r="A1675" s="34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34"/>
      <c r="AP1675" s="34"/>
      <c r="AQ1675" s="34"/>
      <c r="AR1675" s="34"/>
      <c r="AS1675" s="19" t="str">
        <f t="shared" si="26"/>
        <v/>
      </c>
    </row>
    <row r="1676" spans="1:45" hidden="1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  <c r="AL1676" s="34"/>
      <c r="AM1676" s="34"/>
      <c r="AN1676" s="34"/>
      <c r="AO1676" s="34"/>
      <c r="AP1676" s="34"/>
      <c r="AQ1676" s="34"/>
      <c r="AR1676" s="34"/>
      <c r="AS1676" s="19" t="str">
        <f t="shared" si="26"/>
        <v/>
      </c>
    </row>
    <row r="1677" spans="1:45" hidden="1">
      <c r="A1677" s="34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  <c r="AL1677" s="34"/>
      <c r="AM1677" s="34"/>
      <c r="AN1677" s="34"/>
      <c r="AO1677" s="34"/>
      <c r="AP1677" s="34"/>
      <c r="AQ1677" s="34"/>
      <c r="AR1677" s="34"/>
      <c r="AS1677" s="19" t="str">
        <f t="shared" si="26"/>
        <v/>
      </c>
    </row>
    <row r="1678" spans="1:45" hidden="1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  <c r="AL1678" s="34"/>
      <c r="AM1678" s="34"/>
      <c r="AN1678" s="34"/>
      <c r="AO1678" s="34"/>
      <c r="AP1678" s="34"/>
      <c r="AQ1678" s="34"/>
      <c r="AR1678" s="34"/>
      <c r="AS1678" s="19" t="str">
        <f t="shared" si="26"/>
        <v/>
      </c>
    </row>
    <row r="1679" spans="1:45" hidden="1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  <c r="AL1679" s="34"/>
      <c r="AM1679" s="34"/>
      <c r="AN1679" s="34"/>
      <c r="AO1679" s="34"/>
      <c r="AP1679" s="34"/>
      <c r="AQ1679" s="34"/>
      <c r="AR1679" s="34"/>
      <c r="AS1679" s="19" t="str">
        <f t="shared" si="26"/>
        <v/>
      </c>
    </row>
    <row r="1680" spans="1:45" hidden="1">
      <c r="A1680" s="34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34"/>
      <c r="AP1680" s="34"/>
      <c r="AQ1680" s="34"/>
      <c r="AR1680" s="34"/>
      <c r="AS1680" s="19" t="str">
        <f t="shared" si="26"/>
        <v/>
      </c>
    </row>
    <row r="1681" spans="1:45" hidden="1">
      <c r="A1681" s="34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  <c r="AL1681" s="34"/>
      <c r="AM1681" s="34"/>
      <c r="AN1681" s="34"/>
      <c r="AO1681" s="34"/>
      <c r="AP1681" s="34"/>
      <c r="AQ1681" s="34"/>
      <c r="AR1681" s="34"/>
      <c r="AS1681" s="19" t="str">
        <f t="shared" si="26"/>
        <v/>
      </c>
    </row>
    <row r="1682" spans="1:45" hidden="1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  <c r="AL1682" s="34"/>
      <c r="AM1682" s="34"/>
      <c r="AN1682" s="34"/>
      <c r="AO1682" s="34"/>
      <c r="AP1682" s="34"/>
      <c r="AQ1682" s="34"/>
      <c r="AR1682" s="34"/>
      <c r="AS1682" s="19" t="str">
        <f t="shared" si="26"/>
        <v/>
      </c>
    </row>
    <row r="1683" spans="1:45" hidden="1">
      <c r="A1683" s="34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34"/>
      <c r="AP1683" s="34"/>
      <c r="AQ1683" s="34"/>
      <c r="AR1683" s="34"/>
      <c r="AS1683" s="19" t="str">
        <f t="shared" si="26"/>
        <v/>
      </c>
    </row>
    <row r="1684" spans="1:45" hidden="1">
      <c r="A1684" s="34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34"/>
      <c r="AP1684" s="34"/>
      <c r="AQ1684" s="34"/>
      <c r="AR1684" s="34"/>
      <c r="AS1684" s="19" t="str">
        <f t="shared" si="26"/>
        <v/>
      </c>
    </row>
    <row r="1685" spans="1:45" hidden="1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34"/>
      <c r="AP1685" s="34"/>
      <c r="AQ1685" s="34"/>
      <c r="AR1685" s="34"/>
      <c r="AS1685" s="19" t="str">
        <f t="shared" si="26"/>
        <v/>
      </c>
    </row>
    <row r="1686" spans="1:45" hidden="1">
      <c r="A1686" s="34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34"/>
      <c r="AP1686" s="34"/>
      <c r="AQ1686" s="34"/>
      <c r="AR1686" s="34"/>
      <c r="AS1686" s="19" t="str">
        <f t="shared" si="26"/>
        <v/>
      </c>
    </row>
    <row r="1687" spans="1:45" hidden="1">
      <c r="A1687" s="34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34"/>
      <c r="AP1687" s="34"/>
      <c r="AQ1687" s="34"/>
      <c r="AR1687" s="34"/>
      <c r="AS1687" s="19" t="str">
        <f t="shared" si="26"/>
        <v/>
      </c>
    </row>
    <row r="1688" spans="1:45" hidden="1">
      <c r="A1688" s="34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34"/>
      <c r="AP1688" s="34"/>
      <c r="AQ1688" s="34"/>
      <c r="AR1688" s="34"/>
      <c r="AS1688" s="19" t="str">
        <f t="shared" si="26"/>
        <v/>
      </c>
    </row>
    <row r="1689" spans="1:45" hidden="1">
      <c r="A1689" s="34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34"/>
      <c r="AP1689" s="34"/>
      <c r="AQ1689" s="34"/>
      <c r="AR1689" s="34"/>
      <c r="AS1689" s="19" t="str">
        <f t="shared" si="26"/>
        <v/>
      </c>
    </row>
    <row r="1690" spans="1:45" hidden="1">
      <c r="A1690" s="34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34"/>
      <c r="AP1690" s="34"/>
      <c r="AQ1690" s="34"/>
      <c r="AR1690" s="34"/>
      <c r="AS1690" s="19" t="str">
        <f t="shared" si="26"/>
        <v/>
      </c>
    </row>
    <row r="1691" spans="1:45" hidden="1">
      <c r="A1691" s="34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34"/>
      <c r="AP1691" s="34"/>
      <c r="AQ1691" s="34"/>
      <c r="AR1691" s="34"/>
      <c r="AS1691" s="19" t="str">
        <f t="shared" si="26"/>
        <v/>
      </c>
    </row>
    <row r="1692" spans="1:45" hidden="1">
      <c r="A1692" s="34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34"/>
      <c r="AP1692" s="34"/>
      <c r="AQ1692" s="34"/>
      <c r="AR1692" s="34"/>
      <c r="AS1692" s="19" t="str">
        <f t="shared" si="26"/>
        <v/>
      </c>
    </row>
    <row r="1693" spans="1:45" hidden="1">
      <c r="A1693" s="34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34"/>
      <c r="AP1693" s="34"/>
      <c r="AQ1693" s="34"/>
      <c r="AR1693" s="34"/>
      <c r="AS1693" s="19" t="str">
        <f t="shared" si="26"/>
        <v/>
      </c>
    </row>
    <row r="1694" spans="1:45" hidden="1">
      <c r="A1694" s="34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  <c r="AL1694" s="34"/>
      <c r="AM1694" s="34"/>
      <c r="AN1694" s="34"/>
      <c r="AO1694" s="34"/>
      <c r="AP1694" s="34"/>
      <c r="AQ1694" s="34"/>
      <c r="AR1694" s="34"/>
      <c r="AS1694" s="19" t="str">
        <f t="shared" si="26"/>
        <v/>
      </c>
    </row>
    <row r="1695" spans="1:45" hidden="1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  <c r="AJ1695" s="34"/>
      <c r="AK1695" s="34"/>
      <c r="AL1695" s="34"/>
      <c r="AM1695" s="34"/>
      <c r="AN1695" s="34"/>
      <c r="AO1695" s="34"/>
      <c r="AP1695" s="34"/>
      <c r="AQ1695" s="34"/>
      <c r="AR1695" s="34"/>
      <c r="AS1695" s="19" t="str">
        <f t="shared" si="26"/>
        <v/>
      </c>
    </row>
    <row r="1696" spans="1:45" hidden="1">
      <c r="A1696" s="34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  <c r="AL1696" s="34"/>
      <c r="AM1696" s="34"/>
      <c r="AN1696" s="34"/>
      <c r="AO1696" s="34"/>
      <c r="AP1696" s="34"/>
      <c r="AQ1696" s="34"/>
      <c r="AR1696" s="34"/>
      <c r="AS1696" s="19" t="str">
        <f t="shared" si="26"/>
        <v/>
      </c>
    </row>
    <row r="1697" spans="1:45" hidden="1">
      <c r="A1697" s="34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  <c r="AJ1697" s="34"/>
      <c r="AK1697" s="34"/>
      <c r="AL1697" s="34"/>
      <c r="AM1697" s="34"/>
      <c r="AN1697" s="34"/>
      <c r="AO1697" s="34"/>
      <c r="AP1697" s="34"/>
      <c r="AQ1697" s="34"/>
      <c r="AR1697" s="34"/>
      <c r="AS1697" s="19" t="str">
        <f t="shared" si="26"/>
        <v/>
      </c>
    </row>
    <row r="1698" spans="1:45" hidden="1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  <c r="AL1698" s="34"/>
      <c r="AM1698" s="34"/>
      <c r="AN1698" s="34"/>
      <c r="AO1698" s="34"/>
      <c r="AP1698" s="34"/>
      <c r="AQ1698" s="34"/>
      <c r="AR1698" s="34"/>
      <c r="AS1698" s="19" t="str">
        <f t="shared" si="26"/>
        <v/>
      </c>
    </row>
    <row r="1699" spans="1:45" hidden="1">
      <c r="A1699" s="34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  <c r="AJ1699" s="34"/>
      <c r="AK1699" s="34"/>
      <c r="AL1699" s="34"/>
      <c r="AM1699" s="34"/>
      <c r="AN1699" s="34"/>
      <c r="AO1699" s="34"/>
      <c r="AP1699" s="34"/>
      <c r="AQ1699" s="34"/>
      <c r="AR1699" s="34"/>
      <c r="AS1699" s="19" t="str">
        <f t="shared" si="26"/>
        <v/>
      </c>
    </row>
    <row r="1700" spans="1:45" hidden="1">
      <c r="A1700" s="34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  <c r="AJ1700" s="34"/>
      <c r="AK1700" s="34"/>
      <c r="AL1700" s="34"/>
      <c r="AM1700" s="34"/>
      <c r="AN1700" s="34"/>
      <c r="AO1700" s="34"/>
      <c r="AP1700" s="34"/>
      <c r="AQ1700" s="34"/>
      <c r="AR1700" s="34"/>
      <c r="AS1700" s="19" t="str">
        <f t="shared" si="26"/>
        <v/>
      </c>
    </row>
    <row r="1701" spans="1:45" hidden="1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  <c r="AJ1701" s="34"/>
      <c r="AK1701" s="34"/>
      <c r="AL1701" s="34"/>
      <c r="AM1701" s="34"/>
      <c r="AN1701" s="34"/>
      <c r="AO1701" s="34"/>
      <c r="AP1701" s="34"/>
      <c r="AQ1701" s="34"/>
      <c r="AR1701" s="34"/>
      <c r="AS1701" s="19" t="str">
        <f t="shared" si="26"/>
        <v/>
      </c>
    </row>
    <row r="1702" spans="1:45" hidden="1">
      <c r="A1702" s="34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  <c r="AJ1702" s="34"/>
      <c r="AK1702" s="34"/>
      <c r="AL1702" s="34"/>
      <c r="AM1702" s="34"/>
      <c r="AN1702" s="34"/>
      <c r="AO1702" s="34"/>
      <c r="AP1702" s="34"/>
      <c r="AQ1702" s="34"/>
      <c r="AR1702" s="34"/>
      <c r="AS1702" s="19" t="str">
        <f t="shared" si="26"/>
        <v/>
      </c>
    </row>
    <row r="1703" spans="1:45" hidden="1">
      <c r="A1703" s="34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  <c r="AJ1703" s="34"/>
      <c r="AK1703" s="34"/>
      <c r="AL1703" s="34"/>
      <c r="AM1703" s="34"/>
      <c r="AN1703" s="34"/>
      <c r="AO1703" s="34"/>
      <c r="AP1703" s="34"/>
      <c r="AQ1703" s="34"/>
      <c r="AR1703" s="34"/>
      <c r="AS1703" s="19" t="str">
        <f t="shared" si="26"/>
        <v/>
      </c>
    </row>
    <row r="1704" spans="1:45" hidden="1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  <c r="AJ1704" s="34"/>
      <c r="AK1704" s="34"/>
      <c r="AL1704" s="34"/>
      <c r="AM1704" s="34"/>
      <c r="AN1704" s="34"/>
      <c r="AO1704" s="34"/>
      <c r="AP1704" s="34"/>
      <c r="AQ1704" s="34"/>
      <c r="AR1704" s="34"/>
      <c r="AS1704" s="19" t="str">
        <f t="shared" si="26"/>
        <v/>
      </c>
    </row>
    <row r="1705" spans="1:45" hidden="1">
      <c r="A1705" s="34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  <c r="AJ1705" s="34"/>
      <c r="AK1705" s="34"/>
      <c r="AL1705" s="34"/>
      <c r="AM1705" s="34"/>
      <c r="AN1705" s="34"/>
      <c r="AO1705" s="34"/>
      <c r="AP1705" s="34"/>
      <c r="AQ1705" s="34"/>
      <c r="AR1705" s="34"/>
      <c r="AS1705" s="19" t="str">
        <f t="shared" si="26"/>
        <v/>
      </c>
    </row>
    <row r="1706" spans="1:45" hidden="1">
      <c r="A1706" s="34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  <c r="AJ1706" s="34"/>
      <c r="AK1706" s="34"/>
      <c r="AL1706" s="34"/>
      <c r="AM1706" s="34"/>
      <c r="AN1706" s="34"/>
      <c r="AO1706" s="34"/>
      <c r="AP1706" s="34"/>
      <c r="AQ1706" s="34"/>
      <c r="AR1706" s="34"/>
      <c r="AS1706" s="19" t="str">
        <f t="shared" si="26"/>
        <v/>
      </c>
    </row>
    <row r="1707" spans="1:45" hidden="1">
      <c r="A1707" s="34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  <c r="AJ1707" s="34"/>
      <c r="AK1707" s="34"/>
      <c r="AL1707" s="34"/>
      <c r="AM1707" s="34"/>
      <c r="AN1707" s="34"/>
      <c r="AO1707" s="34"/>
      <c r="AP1707" s="34"/>
      <c r="AQ1707" s="34"/>
      <c r="AR1707" s="34"/>
      <c r="AS1707" s="19" t="str">
        <f t="shared" si="26"/>
        <v/>
      </c>
    </row>
    <row r="1708" spans="1:45" hidden="1">
      <c r="A1708" s="34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  <c r="AJ1708" s="34"/>
      <c r="AK1708" s="34"/>
      <c r="AL1708" s="34"/>
      <c r="AM1708" s="34"/>
      <c r="AN1708" s="34"/>
      <c r="AO1708" s="34"/>
      <c r="AP1708" s="34"/>
      <c r="AQ1708" s="34"/>
      <c r="AR1708" s="34"/>
      <c r="AS1708" s="19" t="str">
        <f t="shared" si="26"/>
        <v/>
      </c>
    </row>
    <row r="1709" spans="1:45" hidden="1">
      <c r="A1709" s="34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  <c r="AJ1709" s="34"/>
      <c r="AK1709" s="34"/>
      <c r="AL1709" s="34"/>
      <c r="AM1709" s="34"/>
      <c r="AN1709" s="34"/>
      <c r="AO1709" s="34"/>
      <c r="AP1709" s="34"/>
      <c r="AQ1709" s="34"/>
      <c r="AR1709" s="34"/>
      <c r="AS1709" s="19" t="str">
        <f t="shared" si="26"/>
        <v/>
      </c>
    </row>
    <row r="1710" spans="1:45" hidden="1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  <c r="AJ1710" s="34"/>
      <c r="AK1710" s="34"/>
      <c r="AL1710" s="34"/>
      <c r="AM1710" s="34"/>
      <c r="AN1710" s="34"/>
      <c r="AO1710" s="34"/>
      <c r="AP1710" s="34"/>
      <c r="AQ1710" s="34"/>
      <c r="AR1710" s="34"/>
      <c r="AS1710" s="19" t="str">
        <f t="shared" si="26"/>
        <v/>
      </c>
    </row>
    <row r="1711" spans="1:45" hidden="1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  <c r="AJ1711" s="34"/>
      <c r="AK1711" s="34"/>
      <c r="AL1711" s="34"/>
      <c r="AM1711" s="34"/>
      <c r="AN1711" s="34"/>
      <c r="AO1711" s="34"/>
      <c r="AP1711" s="34"/>
      <c r="AQ1711" s="34"/>
      <c r="AR1711" s="34"/>
      <c r="AS1711" s="19" t="str">
        <f t="shared" si="26"/>
        <v/>
      </c>
    </row>
    <row r="1712" spans="1:45" hidden="1">
      <c r="A1712" s="34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  <c r="AJ1712" s="34"/>
      <c r="AK1712" s="34"/>
      <c r="AL1712" s="34"/>
      <c r="AM1712" s="34"/>
      <c r="AN1712" s="34"/>
      <c r="AO1712" s="34"/>
      <c r="AP1712" s="34"/>
      <c r="AQ1712" s="34"/>
      <c r="AR1712" s="34"/>
      <c r="AS1712" s="19" t="str">
        <f t="shared" si="26"/>
        <v/>
      </c>
    </row>
    <row r="1713" spans="1:45" hidden="1">
      <c r="A1713" s="34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  <c r="AJ1713" s="34"/>
      <c r="AK1713" s="34"/>
      <c r="AL1713" s="34"/>
      <c r="AM1713" s="34"/>
      <c r="AN1713" s="34"/>
      <c r="AO1713" s="34"/>
      <c r="AP1713" s="34"/>
      <c r="AQ1713" s="34"/>
      <c r="AR1713" s="34"/>
      <c r="AS1713" s="19" t="str">
        <f t="shared" si="26"/>
        <v/>
      </c>
    </row>
    <row r="1714" spans="1:45" hidden="1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  <c r="AJ1714" s="34"/>
      <c r="AK1714" s="34"/>
      <c r="AL1714" s="34"/>
      <c r="AM1714" s="34"/>
      <c r="AN1714" s="34"/>
      <c r="AO1714" s="34"/>
      <c r="AP1714" s="34"/>
      <c r="AQ1714" s="34"/>
      <c r="AR1714" s="34"/>
      <c r="AS1714" s="19" t="str">
        <f t="shared" si="26"/>
        <v/>
      </c>
    </row>
    <row r="1715" spans="1:45" hidden="1">
      <c r="A1715" s="34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  <c r="AJ1715" s="34"/>
      <c r="AK1715" s="34"/>
      <c r="AL1715" s="34"/>
      <c r="AM1715" s="34"/>
      <c r="AN1715" s="34"/>
      <c r="AO1715" s="34"/>
      <c r="AP1715" s="34"/>
      <c r="AQ1715" s="34"/>
      <c r="AR1715" s="34"/>
      <c r="AS1715" s="19" t="str">
        <f t="shared" si="26"/>
        <v/>
      </c>
    </row>
    <row r="1716" spans="1:45" hidden="1">
      <c r="A1716" s="34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4"/>
      <c r="AS1716" s="19" t="str">
        <f t="shared" si="26"/>
        <v/>
      </c>
    </row>
    <row r="1717" spans="1:45" hidden="1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4"/>
      <c r="AS1717" s="19" t="str">
        <f t="shared" si="26"/>
        <v/>
      </c>
    </row>
    <row r="1718" spans="1:45" hidden="1">
      <c r="A1718" s="34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34"/>
      <c r="AS1718" s="19" t="str">
        <f t="shared" si="26"/>
        <v/>
      </c>
    </row>
    <row r="1719" spans="1:45" hidden="1">
      <c r="A1719" s="34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34"/>
      <c r="AS1719" s="19" t="str">
        <f t="shared" si="26"/>
        <v/>
      </c>
    </row>
    <row r="1720" spans="1:45" hidden="1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  <c r="AJ1720" s="34"/>
      <c r="AK1720" s="34"/>
      <c r="AL1720" s="34"/>
      <c r="AM1720" s="34"/>
      <c r="AN1720" s="34"/>
      <c r="AO1720" s="34"/>
      <c r="AP1720" s="34"/>
      <c r="AQ1720" s="34"/>
      <c r="AR1720" s="34"/>
      <c r="AS1720" s="19" t="str">
        <f t="shared" si="26"/>
        <v/>
      </c>
    </row>
    <row r="1721" spans="1:45" hidden="1">
      <c r="A1721" s="34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  <c r="AJ1721" s="34"/>
      <c r="AK1721" s="34"/>
      <c r="AL1721" s="34"/>
      <c r="AM1721" s="34"/>
      <c r="AN1721" s="34"/>
      <c r="AO1721" s="34"/>
      <c r="AP1721" s="34"/>
      <c r="AQ1721" s="34"/>
      <c r="AR1721" s="34"/>
      <c r="AS1721" s="19" t="str">
        <f t="shared" si="26"/>
        <v/>
      </c>
    </row>
    <row r="1722" spans="1:45" hidden="1">
      <c r="A1722" s="34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  <c r="AJ1722" s="34"/>
      <c r="AK1722" s="34"/>
      <c r="AL1722" s="34"/>
      <c r="AM1722" s="34"/>
      <c r="AN1722" s="34"/>
      <c r="AO1722" s="34"/>
      <c r="AP1722" s="34"/>
      <c r="AQ1722" s="34"/>
      <c r="AR1722" s="34"/>
      <c r="AS1722" s="19" t="str">
        <f t="shared" si="26"/>
        <v/>
      </c>
    </row>
    <row r="1723" spans="1:45" hidden="1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  <c r="AJ1723" s="34"/>
      <c r="AK1723" s="34"/>
      <c r="AL1723" s="34"/>
      <c r="AM1723" s="34"/>
      <c r="AN1723" s="34"/>
      <c r="AO1723" s="34"/>
      <c r="AP1723" s="34"/>
      <c r="AQ1723" s="34"/>
      <c r="AR1723" s="34"/>
      <c r="AS1723" s="19" t="str">
        <f t="shared" si="26"/>
        <v/>
      </c>
    </row>
    <row r="1724" spans="1:45" hidden="1">
      <c r="A1724" s="34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  <c r="AJ1724" s="34"/>
      <c r="AK1724" s="34"/>
      <c r="AL1724" s="34"/>
      <c r="AM1724" s="34"/>
      <c r="AN1724" s="34"/>
      <c r="AO1724" s="34"/>
      <c r="AP1724" s="34"/>
      <c r="AQ1724" s="34"/>
      <c r="AR1724" s="34"/>
      <c r="AS1724" s="19" t="str">
        <f t="shared" si="26"/>
        <v/>
      </c>
    </row>
    <row r="1725" spans="1:45" hidden="1">
      <c r="A1725" s="34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  <c r="AJ1725" s="34"/>
      <c r="AK1725" s="34"/>
      <c r="AL1725" s="34"/>
      <c r="AM1725" s="34"/>
      <c r="AN1725" s="34"/>
      <c r="AO1725" s="34"/>
      <c r="AP1725" s="34"/>
      <c r="AQ1725" s="34"/>
      <c r="AR1725" s="34"/>
      <c r="AS1725" s="19" t="str">
        <f t="shared" si="26"/>
        <v/>
      </c>
    </row>
    <row r="1726" spans="1:45" hidden="1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  <c r="AJ1726" s="34"/>
      <c r="AK1726" s="34"/>
      <c r="AL1726" s="34"/>
      <c r="AM1726" s="34"/>
      <c r="AN1726" s="34"/>
      <c r="AO1726" s="34"/>
      <c r="AP1726" s="34"/>
      <c r="AQ1726" s="34"/>
      <c r="AR1726" s="34"/>
      <c r="AS1726" s="19" t="str">
        <f t="shared" si="26"/>
        <v/>
      </c>
    </row>
    <row r="1727" spans="1:45" hidden="1">
      <c r="A1727" s="34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  <c r="AL1727" s="34"/>
      <c r="AM1727" s="34"/>
      <c r="AN1727" s="34"/>
      <c r="AO1727" s="34"/>
      <c r="AP1727" s="34"/>
      <c r="AQ1727" s="34"/>
      <c r="AR1727" s="34"/>
      <c r="AS1727" s="19" t="str">
        <f t="shared" si="26"/>
        <v/>
      </c>
    </row>
    <row r="1728" spans="1:45" hidden="1">
      <c r="A1728" s="34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  <c r="AL1728" s="34"/>
      <c r="AM1728" s="34"/>
      <c r="AN1728" s="34"/>
      <c r="AO1728" s="34"/>
      <c r="AP1728" s="34"/>
      <c r="AQ1728" s="34"/>
      <c r="AR1728" s="34"/>
      <c r="AS1728" s="19" t="str">
        <f t="shared" si="26"/>
        <v/>
      </c>
    </row>
    <row r="1729" spans="1:45" hidden="1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  <c r="AL1729" s="34"/>
      <c r="AM1729" s="34"/>
      <c r="AN1729" s="34"/>
      <c r="AO1729" s="34"/>
      <c r="AP1729" s="34"/>
      <c r="AQ1729" s="34"/>
      <c r="AR1729" s="34"/>
      <c r="AS1729" s="19" t="str">
        <f t="shared" si="26"/>
        <v/>
      </c>
    </row>
    <row r="1730" spans="1:45" hidden="1">
      <c r="A1730" s="34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  <c r="AL1730" s="34"/>
      <c r="AM1730" s="34"/>
      <c r="AN1730" s="34"/>
      <c r="AO1730" s="34"/>
      <c r="AP1730" s="34"/>
      <c r="AQ1730" s="34"/>
      <c r="AR1730" s="34"/>
      <c r="AS1730" s="19" t="str">
        <f t="shared" si="26"/>
        <v/>
      </c>
    </row>
    <row r="1731" spans="1:45" hidden="1">
      <c r="A1731" s="34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  <c r="AL1731" s="34"/>
      <c r="AM1731" s="34"/>
      <c r="AN1731" s="34"/>
      <c r="AO1731" s="34"/>
      <c r="AP1731" s="34"/>
      <c r="AQ1731" s="34"/>
      <c r="AR1731" s="34"/>
      <c r="AS1731" s="19" t="str">
        <f t="shared" si="26"/>
        <v/>
      </c>
    </row>
    <row r="1732" spans="1:45" hidden="1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34"/>
      <c r="AP1732" s="34"/>
      <c r="AQ1732" s="34"/>
      <c r="AR1732" s="34"/>
      <c r="AS1732" s="19" t="str">
        <f t="shared" ref="AS1732:AS1795" si="27">+LEFT(AN1732,1)</f>
        <v/>
      </c>
    </row>
    <row r="1733" spans="1:45" hidden="1">
      <c r="A1733" s="34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34"/>
      <c r="AP1733" s="34"/>
      <c r="AQ1733" s="34"/>
      <c r="AR1733" s="34"/>
      <c r="AS1733" s="19" t="str">
        <f t="shared" si="27"/>
        <v/>
      </c>
    </row>
    <row r="1734" spans="1:45" hidden="1">
      <c r="A1734" s="34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34"/>
      <c r="AP1734" s="34"/>
      <c r="AQ1734" s="34"/>
      <c r="AR1734" s="34"/>
      <c r="AS1734" s="19" t="str">
        <f t="shared" si="27"/>
        <v/>
      </c>
    </row>
    <row r="1735" spans="1:45" hidden="1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34"/>
      <c r="AN1735" s="34"/>
      <c r="AO1735" s="34"/>
      <c r="AP1735" s="34"/>
      <c r="AQ1735" s="34"/>
      <c r="AR1735" s="34"/>
      <c r="AS1735" s="19" t="str">
        <f t="shared" si="27"/>
        <v/>
      </c>
    </row>
    <row r="1736" spans="1:45" hidden="1">
      <c r="A1736" s="34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34"/>
      <c r="AP1736" s="34"/>
      <c r="AQ1736" s="34"/>
      <c r="AR1736" s="34"/>
      <c r="AS1736" s="19" t="str">
        <f t="shared" si="27"/>
        <v/>
      </c>
    </row>
    <row r="1737" spans="1:45" hidden="1">
      <c r="A1737" s="34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  <c r="AL1737" s="34"/>
      <c r="AM1737" s="34"/>
      <c r="AN1737" s="34"/>
      <c r="AO1737" s="34"/>
      <c r="AP1737" s="34"/>
      <c r="AQ1737" s="34"/>
      <c r="AR1737" s="34"/>
      <c r="AS1737" s="19" t="str">
        <f t="shared" si="27"/>
        <v/>
      </c>
    </row>
    <row r="1738" spans="1:45" hidden="1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  <c r="AL1738" s="34"/>
      <c r="AM1738" s="34"/>
      <c r="AN1738" s="34"/>
      <c r="AO1738" s="34"/>
      <c r="AP1738" s="34"/>
      <c r="AQ1738" s="34"/>
      <c r="AR1738" s="34"/>
      <c r="AS1738" s="19" t="str">
        <f t="shared" si="27"/>
        <v/>
      </c>
    </row>
    <row r="1739" spans="1:45" hidden="1">
      <c r="A1739" s="34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  <c r="AL1739" s="34"/>
      <c r="AM1739" s="34"/>
      <c r="AN1739" s="34"/>
      <c r="AO1739" s="34"/>
      <c r="AP1739" s="34"/>
      <c r="AQ1739" s="34"/>
      <c r="AR1739" s="34"/>
      <c r="AS1739" s="19" t="str">
        <f t="shared" si="27"/>
        <v/>
      </c>
    </row>
    <row r="1740" spans="1:45" hidden="1">
      <c r="A1740" s="34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  <c r="AL1740" s="34"/>
      <c r="AM1740" s="34"/>
      <c r="AN1740" s="34"/>
      <c r="AO1740" s="34"/>
      <c r="AP1740" s="34"/>
      <c r="AQ1740" s="34"/>
      <c r="AR1740" s="34"/>
      <c r="AS1740" s="19" t="str">
        <f t="shared" si="27"/>
        <v/>
      </c>
    </row>
    <row r="1741" spans="1:45" hidden="1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  <c r="AL1741" s="34"/>
      <c r="AM1741" s="34"/>
      <c r="AN1741" s="34"/>
      <c r="AO1741" s="34"/>
      <c r="AP1741" s="34"/>
      <c r="AQ1741" s="34"/>
      <c r="AR1741" s="34"/>
      <c r="AS1741" s="19" t="str">
        <f t="shared" si="27"/>
        <v/>
      </c>
    </row>
    <row r="1742" spans="1:45" hidden="1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34"/>
      <c r="AP1742" s="34"/>
      <c r="AQ1742" s="34"/>
      <c r="AR1742" s="34"/>
      <c r="AS1742" s="19" t="str">
        <f t="shared" si="27"/>
        <v/>
      </c>
    </row>
    <row r="1743" spans="1:45" hidden="1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34"/>
      <c r="AP1743" s="34"/>
      <c r="AQ1743" s="34"/>
      <c r="AR1743" s="34"/>
      <c r="AS1743" s="19" t="str">
        <f t="shared" si="27"/>
        <v/>
      </c>
    </row>
    <row r="1744" spans="1:45" hidden="1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  <c r="AL1744" s="34"/>
      <c r="AM1744" s="34"/>
      <c r="AN1744" s="34"/>
      <c r="AO1744" s="34"/>
      <c r="AP1744" s="34"/>
      <c r="AQ1744" s="34"/>
      <c r="AR1744" s="34"/>
      <c r="AS1744" s="19" t="str">
        <f t="shared" si="27"/>
        <v/>
      </c>
    </row>
    <row r="1745" spans="1:45" hidden="1">
      <c r="A1745" s="34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34"/>
      <c r="AP1745" s="34"/>
      <c r="AQ1745" s="34"/>
      <c r="AR1745" s="34"/>
      <c r="AS1745" s="19" t="str">
        <f t="shared" si="27"/>
        <v/>
      </c>
    </row>
    <row r="1746" spans="1:45" hidden="1">
      <c r="A1746" s="34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34"/>
      <c r="AP1746" s="34"/>
      <c r="AQ1746" s="34"/>
      <c r="AR1746" s="34"/>
      <c r="AS1746" s="19" t="str">
        <f t="shared" si="27"/>
        <v/>
      </c>
    </row>
    <row r="1747" spans="1:45" hidden="1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  <c r="AL1747" s="34"/>
      <c r="AM1747" s="34"/>
      <c r="AN1747" s="34"/>
      <c r="AO1747" s="34"/>
      <c r="AP1747" s="34"/>
      <c r="AQ1747" s="34"/>
      <c r="AR1747" s="34"/>
      <c r="AS1747" s="19" t="str">
        <f t="shared" si="27"/>
        <v/>
      </c>
    </row>
    <row r="1748" spans="1:45" hidden="1">
      <c r="A1748" s="34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  <c r="AL1748" s="34"/>
      <c r="AM1748" s="34"/>
      <c r="AN1748" s="34"/>
      <c r="AO1748" s="34"/>
      <c r="AP1748" s="34"/>
      <c r="AQ1748" s="34"/>
      <c r="AR1748" s="34"/>
      <c r="AS1748" s="19" t="str">
        <f t="shared" si="27"/>
        <v/>
      </c>
    </row>
    <row r="1749" spans="1:45" hidden="1">
      <c r="A1749" s="34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34"/>
      <c r="AP1749" s="34"/>
      <c r="AQ1749" s="34"/>
      <c r="AR1749" s="34"/>
      <c r="AS1749" s="19" t="str">
        <f t="shared" si="27"/>
        <v/>
      </c>
    </row>
    <row r="1750" spans="1:45" hidden="1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  <c r="AL1750" s="34"/>
      <c r="AM1750" s="34"/>
      <c r="AN1750" s="34"/>
      <c r="AO1750" s="34"/>
      <c r="AP1750" s="34"/>
      <c r="AQ1750" s="34"/>
      <c r="AR1750" s="34"/>
      <c r="AS1750" s="19" t="str">
        <f t="shared" si="27"/>
        <v/>
      </c>
    </row>
    <row r="1751" spans="1:45" hidden="1">
      <c r="A1751" s="34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  <c r="AJ1751" s="34"/>
      <c r="AK1751" s="34"/>
      <c r="AL1751" s="34"/>
      <c r="AM1751" s="34"/>
      <c r="AN1751" s="34"/>
      <c r="AO1751" s="34"/>
      <c r="AP1751" s="34"/>
      <c r="AQ1751" s="34"/>
      <c r="AR1751" s="34"/>
      <c r="AS1751" s="19" t="str">
        <f t="shared" si="27"/>
        <v/>
      </c>
    </row>
    <row r="1752" spans="1:45" hidden="1">
      <c r="A1752" s="34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  <c r="AJ1752" s="34"/>
      <c r="AK1752" s="34"/>
      <c r="AL1752" s="34"/>
      <c r="AM1752" s="34"/>
      <c r="AN1752" s="34"/>
      <c r="AO1752" s="34"/>
      <c r="AP1752" s="34"/>
      <c r="AQ1752" s="34"/>
      <c r="AR1752" s="34"/>
      <c r="AS1752" s="19" t="str">
        <f t="shared" si="27"/>
        <v/>
      </c>
    </row>
    <row r="1753" spans="1:45" hidden="1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  <c r="AJ1753" s="34"/>
      <c r="AK1753" s="34"/>
      <c r="AL1753" s="34"/>
      <c r="AM1753" s="34"/>
      <c r="AN1753" s="34"/>
      <c r="AO1753" s="34"/>
      <c r="AP1753" s="34"/>
      <c r="AQ1753" s="34"/>
      <c r="AR1753" s="34"/>
      <c r="AS1753" s="19" t="str">
        <f t="shared" si="27"/>
        <v/>
      </c>
    </row>
    <row r="1754" spans="1:45" hidden="1">
      <c r="A1754" s="34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  <c r="AJ1754" s="34"/>
      <c r="AK1754" s="34"/>
      <c r="AL1754" s="34"/>
      <c r="AM1754" s="34"/>
      <c r="AN1754" s="34"/>
      <c r="AO1754" s="34"/>
      <c r="AP1754" s="34"/>
      <c r="AQ1754" s="34"/>
      <c r="AR1754" s="34"/>
      <c r="AS1754" s="19" t="str">
        <f t="shared" si="27"/>
        <v/>
      </c>
    </row>
    <row r="1755" spans="1:45" hidden="1">
      <c r="A1755" s="34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  <c r="AJ1755" s="34"/>
      <c r="AK1755" s="34"/>
      <c r="AL1755" s="34"/>
      <c r="AM1755" s="34"/>
      <c r="AN1755" s="34"/>
      <c r="AO1755" s="34"/>
      <c r="AP1755" s="34"/>
      <c r="AQ1755" s="34"/>
      <c r="AR1755" s="34"/>
      <c r="AS1755" s="19" t="str">
        <f t="shared" si="27"/>
        <v/>
      </c>
    </row>
    <row r="1756" spans="1:45" hidden="1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  <c r="AJ1756" s="34"/>
      <c r="AK1756" s="34"/>
      <c r="AL1756" s="34"/>
      <c r="AM1756" s="34"/>
      <c r="AN1756" s="34"/>
      <c r="AO1756" s="34"/>
      <c r="AP1756" s="34"/>
      <c r="AQ1756" s="34"/>
      <c r="AR1756" s="34"/>
      <c r="AS1756" s="19" t="str">
        <f t="shared" si="27"/>
        <v/>
      </c>
    </row>
    <row r="1757" spans="1:45" hidden="1">
      <c r="A1757" s="34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  <c r="AJ1757" s="34"/>
      <c r="AK1757" s="34"/>
      <c r="AL1757" s="34"/>
      <c r="AM1757" s="34"/>
      <c r="AN1757" s="34"/>
      <c r="AO1757" s="34"/>
      <c r="AP1757" s="34"/>
      <c r="AQ1757" s="34"/>
      <c r="AR1757" s="34"/>
      <c r="AS1757" s="19" t="str">
        <f t="shared" si="27"/>
        <v/>
      </c>
    </row>
    <row r="1758" spans="1:45" hidden="1">
      <c r="A1758" s="34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  <c r="AJ1758" s="34"/>
      <c r="AK1758" s="34"/>
      <c r="AL1758" s="34"/>
      <c r="AM1758" s="34"/>
      <c r="AN1758" s="34"/>
      <c r="AO1758" s="34"/>
      <c r="AP1758" s="34"/>
      <c r="AQ1758" s="34"/>
      <c r="AR1758" s="34"/>
      <c r="AS1758" s="19" t="str">
        <f t="shared" si="27"/>
        <v/>
      </c>
    </row>
    <row r="1759" spans="1:45" hidden="1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  <c r="AJ1759" s="34"/>
      <c r="AK1759" s="34"/>
      <c r="AL1759" s="34"/>
      <c r="AM1759" s="34"/>
      <c r="AN1759" s="34"/>
      <c r="AO1759" s="34"/>
      <c r="AP1759" s="34"/>
      <c r="AQ1759" s="34"/>
      <c r="AR1759" s="34"/>
      <c r="AS1759" s="19" t="str">
        <f t="shared" si="27"/>
        <v/>
      </c>
    </row>
    <row r="1760" spans="1:45" hidden="1">
      <c r="A1760" s="34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  <c r="AJ1760" s="34"/>
      <c r="AK1760" s="34"/>
      <c r="AL1760" s="34"/>
      <c r="AM1760" s="34"/>
      <c r="AN1760" s="34"/>
      <c r="AO1760" s="34"/>
      <c r="AP1760" s="34"/>
      <c r="AQ1760" s="34"/>
      <c r="AR1760" s="34"/>
      <c r="AS1760" s="19" t="str">
        <f t="shared" si="27"/>
        <v/>
      </c>
    </row>
    <row r="1761" spans="1:45" hidden="1">
      <c r="A1761" s="34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  <c r="AJ1761" s="34"/>
      <c r="AK1761" s="34"/>
      <c r="AL1761" s="34"/>
      <c r="AM1761" s="34"/>
      <c r="AN1761" s="34"/>
      <c r="AO1761" s="34"/>
      <c r="AP1761" s="34"/>
      <c r="AQ1761" s="34"/>
      <c r="AR1761" s="34"/>
      <c r="AS1761" s="19" t="str">
        <f t="shared" si="27"/>
        <v/>
      </c>
    </row>
    <row r="1762" spans="1:45" hidden="1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  <c r="AJ1762" s="34"/>
      <c r="AK1762" s="34"/>
      <c r="AL1762" s="34"/>
      <c r="AM1762" s="34"/>
      <c r="AN1762" s="34"/>
      <c r="AO1762" s="34"/>
      <c r="AP1762" s="34"/>
      <c r="AQ1762" s="34"/>
      <c r="AR1762" s="34"/>
      <c r="AS1762" s="19" t="str">
        <f t="shared" si="27"/>
        <v/>
      </c>
    </row>
    <row r="1763" spans="1:45" hidden="1">
      <c r="A1763" s="34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  <c r="AJ1763" s="34"/>
      <c r="AK1763" s="34"/>
      <c r="AL1763" s="34"/>
      <c r="AM1763" s="34"/>
      <c r="AN1763" s="34"/>
      <c r="AO1763" s="34"/>
      <c r="AP1763" s="34"/>
      <c r="AQ1763" s="34"/>
      <c r="AR1763" s="34"/>
      <c r="AS1763" s="19" t="str">
        <f t="shared" si="27"/>
        <v/>
      </c>
    </row>
    <row r="1764" spans="1:45" hidden="1">
      <c r="A1764" s="34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  <c r="AJ1764" s="34"/>
      <c r="AK1764" s="34"/>
      <c r="AL1764" s="34"/>
      <c r="AM1764" s="34"/>
      <c r="AN1764" s="34"/>
      <c r="AO1764" s="34"/>
      <c r="AP1764" s="34"/>
      <c r="AQ1764" s="34"/>
      <c r="AR1764" s="34"/>
      <c r="AS1764" s="19" t="str">
        <f t="shared" si="27"/>
        <v/>
      </c>
    </row>
    <row r="1765" spans="1:45" hidden="1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4"/>
      <c r="AS1765" s="19" t="str">
        <f t="shared" si="27"/>
        <v/>
      </c>
    </row>
    <row r="1766" spans="1:45" hidden="1">
      <c r="A1766" s="34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4"/>
      <c r="AS1766" s="19" t="str">
        <f t="shared" si="27"/>
        <v/>
      </c>
    </row>
    <row r="1767" spans="1:45" hidden="1">
      <c r="A1767" s="34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34"/>
      <c r="AS1767" s="19" t="str">
        <f t="shared" si="27"/>
        <v/>
      </c>
    </row>
    <row r="1768" spans="1:45" hidden="1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34"/>
      <c r="AS1768" s="19" t="str">
        <f t="shared" si="27"/>
        <v/>
      </c>
    </row>
    <row r="1769" spans="1:45" hidden="1">
      <c r="A1769" s="34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  <c r="AJ1769" s="34"/>
      <c r="AK1769" s="34"/>
      <c r="AL1769" s="34"/>
      <c r="AM1769" s="34"/>
      <c r="AN1769" s="34"/>
      <c r="AO1769" s="34"/>
      <c r="AP1769" s="34"/>
      <c r="AQ1769" s="34"/>
      <c r="AR1769" s="34"/>
      <c r="AS1769" s="19" t="str">
        <f t="shared" si="27"/>
        <v/>
      </c>
    </row>
    <row r="1770" spans="1:45" hidden="1">
      <c r="A1770" s="34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  <c r="AJ1770" s="34"/>
      <c r="AK1770" s="34"/>
      <c r="AL1770" s="34"/>
      <c r="AM1770" s="34"/>
      <c r="AN1770" s="34"/>
      <c r="AO1770" s="34"/>
      <c r="AP1770" s="34"/>
      <c r="AQ1770" s="34"/>
      <c r="AR1770" s="34"/>
      <c r="AS1770" s="19" t="str">
        <f t="shared" si="27"/>
        <v/>
      </c>
    </row>
    <row r="1771" spans="1:45" hidden="1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  <c r="AJ1771" s="34"/>
      <c r="AK1771" s="34"/>
      <c r="AL1771" s="34"/>
      <c r="AM1771" s="34"/>
      <c r="AN1771" s="34"/>
      <c r="AO1771" s="34"/>
      <c r="AP1771" s="34"/>
      <c r="AQ1771" s="34"/>
      <c r="AR1771" s="34"/>
      <c r="AS1771" s="19" t="str">
        <f t="shared" si="27"/>
        <v/>
      </c>
    </row>
    <row r="1772" spans="1:45" hidden="1">
      <c r="A1772" s="34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  <c r="AJ1772" s="34"/>
      <c r="AK1772" s="34"/>
      <c r="AL1772" s="34"/>
      <c r="AM1772" s="34"/>
      <c r="AN1772" s="34"/>
      <c r="AO1772" s="34"/>
      <c r="AP1772" s="34"/>
      <c r="AQ1772" s="34"/>
      <c r="AR1772" s="34"/>
      <c r="AS1772" s="19" t="str">
        <f t="shared" si="27"/>
        <v/>
      </c>
    </row>
    <row r="1773" spans="1:45" hidden="1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  <c r="AJ1773" s="34"/>
      <c r="AK1773" s="34"/>
      <c r="AL1773" s="34"/>
      <c r="AM1773" s="34"/>
      <c r="AN1773" s="34"/>
      <c r="AO1773" s="34"/>
      <c r="AP1773" s="34"/>
      <c r="AQ1773" s="34"/>
      <c r="AR1773" s="34"/>
      <c r="AS1773" s="19" t="str">
        <f t="shared" si="27"/>
        <v/>
      </c>
    </row>
    <row r="1774" spans="1:45" hidden="1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  <c r="AJ1774" s="34"/>
      <c r="AK1774" s="34"/>
      <c r="AL1774" s="34"/>
      <c r="AM1774" s="34"/>
      <c r="AN1774" s="34"/>
      <c r="AO1774" s="34"/>
      <c r="AP1774" s="34"/>
      <c r="AQ1774" s="34"/>
      <c r="AR1774" s="34"/>
      <c r="AS1774" s="19" t="str">
        <f t="shared" si="27"/>
        <v/>
      </c>
    </row>
    <row r="1775" spans="1:45" hidden="1">
      <c r="A1775" s="34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  <c r="AJ1775" s="34"/>
      <c r="AK1775" s="34"/>
      <c r="AL1775" s="34"/>
      <c r="AM1775" s="34"/>
      <c r="AN1775" s="34"/>
      <c r="AO1775" s="34"/>
      <c r="AP1775" s="34"/>
      <c r="AQ1775" s="34"/>
      <c r="AR1775" s="34"/>
      <c r="AS1775" s="19" t="str">
        <f t="shared" si="27"/>
        <v/>
      </c>
    </row>
    <row r="1776" spans="1:45" hidden="1">
      <c r="A1776" s="34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  <c r="AJ1776" s="34"/>
      <c r="AK1776" s="34"/>
      <c r="AL1776" s="34"/>
      <c r="AM1776" s="34"/>
      <c r="AN1776" s="34"/>
      <c r="AO1776" s="34"/>
      <c r="AP1776" s="34"/>
      <c r="AQ1776" s="34"/>
      <c r="AR1776" s="34"/>
      <c r="AS1776" s="19" t="str">
        <f t="shared" si="27"/>
        <v/>
      </c>
    </row>
    <row r="1777" spans="1:45" hidden="1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  <c r="AJ1777" s="34"/>
      <c r="AK1777" s="34"/>
      <c r="AL1777" s="34"/>
      <c r="AM1777" s="34"/>
      <c r="AN1777" s="34"/>
      <c r="AO1777" s="34"/>
      <c r="AP1777" s="34"/>
      <c r="AQ1777" s="34"/>
      <c r="AR1777" s="34"/>
      <c r="AS1777" s="19" t="str">
        <f t="shared" si="27"/>
        <v/>
      </c>
    </row>
    <row r="1778" spans="1:45" hidden="1">
      <c r="A1778" s="34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  <c r="AJ1778" s="34"/>
      <c r="AK1778" s="34"/>
      <c r="AL1778" s="34"/>
      <c r="AM1778" s="34"/>
      <c r="AN1778" s="34"/>
      <c r="AO1778" s="34"/>
      <c r="AP1778" s="34"/>
      <c r="AQ1778" s="34"/>
      <c r="AR1778" s="34"/>
      <c r="AS1778" s="19" t="str">
        <f t="shared" si="27"/>
        <v/>
      </c>
    </row>
    <row r="1779" spans="1:45" hidden="1">
      <c r="A1779" s="34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34"/>
      <c r="AP1779" s="34"/>
      <c r="AQ1779" s="34"/>
      <c r="AR1779" s="34"/>
      <c r="AS1779" s="19" t="str">
        <f t="shared" si="27"/>
        <v/>
      </c>
    </row>
    <row r="1780" spans="1:45" hidden="1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  <c r="AL1780" s="34"/>
      <c r="AM1780" s="34"/>
      <c r="AN1780" s="34"/>
      <c r="AO1780" s="34"/>
      <c r="AP1780" s="34"/>
      <c r="AQ1780" s="34"/>
      <c r="AR1780" s="34"/>
      <c r="AS1780" s="19" t="str">
        <f t="shared" si="27"/>
        <v/>
      </c>
    </row>
    <row r="1781" spans="1:45" hidden="1">
      <c r="A1781" s="34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  <c r="AL1781" s="34"/>
      <c r="AM1781" s="34"/>
      <c r="AN1781" s="34"/>
      <c r="AO1781" s="34"/>
      <c r="AP1781" s="34"/>
      <c r="AQ1781" s="34"/>
      <c r="AR1781" s="34"/>
      <c r="AS1781" s="19" t="str">
        <f t="shared" si="27"/>
        <v/>
      </c>
    </row>
    <row r="1782" spans="1:45" hidden="1">
      <c r="A1782" s="34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  <c r="AL1782" s="34"/>
      <c r="AM1782" s="34"/>
      <c r="AN1782" s="34"/>
      <c r="AO1782" s="34"/>
      <c r="AP1782" s="34"/>
      <c r="AQ1782" s="34"/>
      <c r="AR1782" s="34"/>
      <c r="AS1782" s="19" t="str">
        <f t="shared" si="27"/>
        <v/>
      </c>
    </row>
    <row r="1783" spans="1:45" hidden="1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  <c r="AL1783" s="34"/>
      <c r="AM1783" s="34"/>
      <c r="AN1783" s="34"/>
      <c r="AO1783" s="34"/>
      <c r="AP1783" s="34"/>
      <c r="AQ1783" s="34"/>
      <c r="AR1783" s="34"/>
      <c r="AS1783" s="19" t="str">
        <f t="shared" si="27"/>
        <v/>
      </c>
    </row>
    <row r="1784" spans="1:45" hidden="1">
      <c r="A1784" s="34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  <c r="AL1784" s="34"/>
      <c r="AM1784" s="34"/>
      <c r="AN1784" s="34"/>
      <c r="AO1784" s="34"/>
      <c r="AP1784" s="34"/>
      <c r="AQ1784" s="34"/>
      <c r="AR1784" s="34"/>
      <c r="AS1784" s="19" t="str">
        <f t="shared" si="27"/>
        <v/>
      </c>
    </row>
    <row r="1785" spans="1:45" hidden="1">
      <c r="A1785" s="34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  <c r="AL1785" s="34"/>
      <c r="AM1785" s="34"/>
      <c r="AN1785" s="34"/>
      <c r="AO1785" s="34"/>
      <c r="AP1785" s="34"/>
      <c r="AQ1785" s="34"/>
      <c r="AR1785" s="34"/>
      <c r="AS1785" s="19" t="str">
        <f t="shared" si="27"/>
        <v/>
      </c>
    </row>
    <row r="1786" spans="1:45" hidden="1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  <c r="AL1786" s="34"/>
      <c r="AM1786" s="34"/>
      <c r="AN1786" s="34"/>
      <c r="AO1786" s="34"/>
      <c r="AP1786" s="34"/>
      <c r="AQ1786" s="34"/>
      <c r="AR1786" s="34"/>
      <c r="AS1786" s="19" t="str">
        <f t="shared" si="27"/>
        <v/>
      </c>
    </row>
    <row r="1787" spans="1:45" hidden="1">
      <c r="A1787" s="34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34"/>
      <c r="AP1787" s="34"/>
      <c r="AQ1787" s="34"/>
      <c r="AR1787" s="34"/>
      <c r="AS1787" s="19" t="str">
        <f t="shared" si="27"/>
        <v/>
      </c>
    </row>
    <row r="1788" spans="1:45" hidden="1">
      <c r="A1788" s="34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19" t="str">
        <f t="shared" si="27"/>
        <v/>
      </c>
    </row>
    <row r="1789" spans="1:45" hidden="1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  <c r="AL1789" s="34"/>
      <c r="AM1789" s="34"/>
      <c r="AN1789" s="34"/>
      <c r="AO1789" s="34"/>
      <c r="AP1789" s="34"/>
      <c r="AQ1789" s="34"/>
      <c r="AR1789" s="34"/>
      <c r="AS1789" s="19" t="str">
        <f t="shared" si="27"/>
        <v/>
      </c>
    </row>
    <row r="1790" spans="1:45" hidden="1">
      <c r="A1790" s="34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  <c r="AL1790" s="34"/>
      <c r="AM1790" s="34"/>
      <c r="AN1790" s="34"/>
      <c r="AO1790" s="34"/>
      <c r="AP1790" s="34"/>
      <c r="AQ1790" s="34"/>
      <c r="AR1790" s="34"/>
      <c r="AS1790" s="19" t="str">
        <f t="shared" si="27"/>
        <v/>
      </c>
    </row>
    <row r="1791" spans="1:45" hidden="1">
      <c r="A1791" s="34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  <c r="AL1791" s="34"/>
      <c r="AM1791" s="34"/>
      <c r="AN1791" s="34"/>
      <c r="AO1791" s="34"/>
      <c r="AP1791" s="34"/>
      <c r="AQ1791" s="34"/>
      <c r="AR1791" s="34"/>
      <c r="AS1791" s="19" t="str">
        <f t="shared" si="27"/>
        <v/>
      </c>
    </row>
    <row r="1792" spans="1:45" hidden="1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  <c r="AL1792" s="34"/>
      <c r="AM1792" s="34"/>
      <c r="AN1792" s="34"/>
      <c r="AO1792" s="34"/>
      <c r="AP1792" s="34"/>
      <c r="AQ1792" s="34"/>
      <c r="AR1792" s="34"/>
      <c r="AS1792" s="19" t="str">
        <f t="shared" si="27"/>
        <v/>
      </c>
    </row>
    <row r="1793" spans="1:45" hidden="1">
      <c r="A1793" s="34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  <c r="AL1793" s="34"/>
      <c r="AM1793" s="34"/>
      <c r="AN1793" s="34"/>
      <c r="AO1793" s="34"/>
      <c r="AP1793" s="34"/>
      <c r="AQ1793" s="34"/>
      <c r="AR1793" s="34"/>
      <c r="AS1793" s="19" t="str">
        <f t="shared" si="27"/>
        <v/>
      </c>
    </row>
    <row r="1794" spans="1:45" hidden="1">
      <c r="A1794" s="34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  <c r="AL1794" s="34"/>
      <c r="AM1794" s="34"/>
      <c r="AN1794" s="34"/>
      <c r="AO1794" s="34"/>
      <c r="AP1794" s="34"/>
      <c r="AQ1794" s="34"/>
      <c r="AR1794" s="34"/>
      <c r="AS1794" s="19" t="str">
        <f t="shared" si="27"/>
        <v/>
      </c>
    </row>
    <row r="1795" spans="1:45" hidden="1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  <c r="AL1795" s="34"/>
      <c r="AM1795" s="34"/>
      <c r="AN1795" s="34"/>
      <c r="AO1795" s="34"/>
      <c r="AP1795" s="34"/>
      <c r="AQ1795" s="34"/>
      <c r="AR1795" s="34"/>
      <c r="AS1795" s="19" t="str">
        <f t="shared" si="27"/>
        <v/>
      </c>
    </row>
    <row r="1796" spans="1:45" hidden="1">
      <c r="A1796" s="34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  <c r="AL1796" s="34"/>
      <c r="AM1796" s="34"/>
      <c r="AN1796" s="34"/>
      <c r="AO1796" s="34"/>
      <c r="AP1796" s="34"/>
      <c r="AQ1796" s="34"/>
      <c r="AR1796" s="34"/>
      <c r="AS1796" s="19" t="str">
        <f t="shared" ref="AS1796:AS1859" si="28">+LEFT(AN1796,1)</f>
        <v/>
      </c>
    </row>
    <row r="1797" spans="1:45" hidden="1">
      <c r="A1797" s="34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  <c r="AL1797" s="34"/>
      <c r="AM1797" s="34"/>
      <c r="AN1797" s="34"/>
      <c r="AO1797" s="34"/>
      <c r="AP1797" s="34"/>
      <c r="AQ1797" s="34"/>
      <c r="AR1797" s="34"/>
      <c r="AS1797" s="19" t="str">
        <f t="shared" si="28"/>
        <v/>
      </c>
    </row>
    <row r="1798" spans="1:45" hidden="1">
      <c r="A1798" s="34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  <c r="AL1798" s="34"/>
      <c r="AM1798" s="34"/>
      <c r="AN1798" s="34"/>
      <c r="AO1798" s="34"/>
      <c r="AP1798" s="34"/>
      <c r="AQ1798" s="34"/>
      <c r="AR1798" s="34"/>
      <c r="AS1798" s="19" t="str">
        <f t="shared" si="28"/>
        <v/>
      </c>
    </row>
    <row r="1799" spans="1:45" hidden="1">
      <c r="A1799" s="34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  <c r="AL1799" s="34"/>
      <c r="AM1799" s="34"/>
      <c r="AN1799" s="34"/>
      <c r="AO1799" s="34"/>
      <c r="AP1799" s="34"/>
      <c r="AQ1799" s="34"/>
      <c r="AR1799" s="34"/>
      <c r="AS1799" s="19" t="str">
        <f t="shared" si="28"/>
        <v/>
      </c>
    </row>
    <row r="1800" spans="1:45" hidden="1">
      <c r="A1800" s="34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  <c r="AL1800" s="34"/>
      <c r="AM1800" s="34"/>
      <c r="AN1800" s="34"/>
      <c r="AO1800" s="34"/>
      <c r="AP1800" s="34"/>
      <c r="AQ1800" s="34"/>
      <c r="AR1800" s="34"/>
      <c r="AS1800" s="19" t="str">
        <f t="shared" si="28"/>
        <v/>
      </c>
    </row>
    <row r="1801" spans="1:45" hidden="1">
      <c r="A1801" s="34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  <c r="AL1801" s="34"/>
      <c r="AM1801" s="34"/>
      <c r="AN1801" s="34"/>
      <c r="AO1801" s="34"/>
      <c r="AP1801" s="34"/>
      <c r="AQ1801" s="34"/>
      <c r="AR1801" s="34"/>
      <c r="AS1801" s="19" t="str">
        <f t="shared" si="28"/>
        <v/>
      </c>
    </row>
    <row r="1802" spans="1:45" hidden="1">
      <c r="A1802" s="34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  <c r="AL1802" s="34"/>
      <c r="AM1802" s="34"/>
      <c r="AN1802" s="34"/>
      <c r="AO1802" s="34"/>
      <c r="AP1802" s="34"/>
      <c r="AQ1802" s="34"/>
      <c r="AR1802" s="34"/>
      <c r="AS1802" s="19" t="str">
        <f t="shared" si="28"/>
        <v/>
      </c>
    </row>
    <row r="1803" spans="1:45" hidden="1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  <c r="AJ1803" s="34"/>
      <c r="AK1803" s="34"/>
      <c r="AL1803" s="34"/>
      <c r="AM1803" s="34"/>
      <c r="AN1803" s="34"/>
      <c r="AO1803" s="34"/>
      <c r="AP1803" s="34"/>
      <c r="AQ1803" s="34"/>
      <c r="AR1803" s="34"/>
      <c r="AS1803" s="19" t="str">
        <f t="shared" si="28"/>
        <v/>
      </c>
    </row>
    <row r="1804" spans="1:45" hidden="1">
      <c r="A1804" s="34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  <c r="AJ1804" s="34"/>
      <c r="AK1804" s="34"/>
      <c r="AL1804" s="34"/>
      <c r="AM1804" s="34"/>
      <c r="AN1804" s="34"/>
      <c r="AO1804" s="34"/>
      <c r="AP1804" s="34"/>
      <c r="AQ1804" s="34"/>
      <c r="AR1804" s="34"/>
      <c r="AS1804" s="19" t="str">
        <f t="shared" si="28"/>
        <v/>
      </c>
    </row>
    <row r="1805" spans="1:45" hidden="1">
      <c r="A1805" s="34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  <c r="AJ1805" s="34"/>
      <c r="AK1805" s="34"/>
      <c r="AL1805" s="34"/>
      <c r="AM1805" s="34"/>
      <c r="AN1805" s="34"/>
      <c r="AO1805" s="34"/>
      <c r="AP1805" s="34"/>
      <c r="AQ1805" s="34"/>
      <c r="AR1805" s="34"/>
      <c r="AS1805" s="19" t="str">
        <f t="shared" si="28"/>
        <v/>
      </c>
    </row>
    <row r="1806" spans="1:45" hidden="1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  <c r="AJ1806" s="34"/>
      <c r="AK1806" s="34"/>
      <c r="AL1806" s="34"/>
      <c r="AM1806" s="34"/>
      <c r="AN1806" s="34"/>
      <c r="AO1806" s="34"/>
      <c r="AP1806" s="34"/>
      <c r="AQ1806" s="34"/>
      <c r="AR1806" s="34"/>
      <c r="AS1806" s="19" t="str">
        <f t="shared" si="28"/>
        <v/>
      </c>
    </row>
    <row r="1807" spans="1:45" hidden="1">
      <c r="A1807" s="34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  <c r="AJ1807" s="34"/>
      <c r="AK1807" s="34"/>
      <c r="AL1807" s="34"/>
      <c r="AM1807" s="34"/>
      <c r="AN1807" s="34"/>
      <c r="AO1807" s="34"/>
      <c r="AP1807" s="34"/>
      <c r="AQ1807" s="34"/>
      <c r="AR1807" s="34"/>
      <c r="AS1807" s="19" t="str">
        <f t="shared" si="28"/>
        <v/>
      </c>
    </row>
    <row r="1808" spans="1:45" hidden="1">
      <c r="A1808" s="34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  <c r="AJ1808" s="34"/>
      <c r="AK1808" s="34"/>
      <c r="AL1808" s="34"/>
      <c r="AM1808" s="34"/>
      <c r="AN1808" s="34"/>
      <c r="AO1808" s="34"/>
      <c r="AP1808" s="34"/>
      <c r="AQ1808" s="34"/>
      <c r="AR1808" s="34"/>
      <c r="AS1808" s="19" t="str">
        <f t="shared" si="28"/>
        <v/>
      </c>
    </row>
    <row r="1809" spans="1:45" hidden="1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  <c r="AJ1809" s="34"/>
      <c r="AK1809" s="34"/>
      <c r="AL1809" s="34"/>
      <c r="AM1809" s="34"/>
      <c r="AN1809" s="34"/>
      <c r="AO1809" s="34"/>
      <c r="AP1809" s="34"/>
      <c r="AQ1809" s="34"/>
      <c r="AR1809" s="34"/>
      <c r="AS1809" s="19" t="str">
        <f t="shared" si="28"/>
        <v/>
      </c>
    </row>
    <row r="1810" spans="1:45" hidden="1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  <c r="AJ1810" s="34"/>
      <c r="AK1810" s="34"/>
      <c r="AL1810" s="34"/>
      <c r="AM1810" s="34"/>
      <c r="AN1810" s="34"/>
      <c r="AO1810" s="34"/>
      <c r="AP1810" s="34"/>
      <c r="AQ1810" s="34"/>
      <c r="AR1810" s="34"/>
      <c r="AS1810" s="19" t="str">
        <f t="shared" si="28"/>
        <v/>
      </c>
    </row>
    <row r="1811" spans="1:45" hidden="1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  <c r="AJ1811" s="34"/>
      <c r="AK1811" s="34"/>
      <c r="AL1811" s="34"/>
      <c r="AM1811" s="34"/>
      <c r="AN1811" s="34"/>
      <c r="AO1811" s="34"/>
      <c r="AP1811" s="34"/>
      <c r="AQ1811" s="34"/>
      <c r="AR1811" s="34"/>
      <c r="AS1811" s="19" t="str">
        <f t="shared" si="28"/>
        <v/>
      </c>
    </row>
    <row r="1812" spans="1:45" hidden="1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  <c r="AJ1812" s="34"/>
      <c r="AK1812" s="34"/>
      <c r="AL1812" s="34"/>
      <c r="AM1812" s="34"/>
      <c r="AN1812" s="34"/>
      <c r="AO1812" s="34"/>
      <c r="AP1812" s="34"/>
      <c r="AQ1812" s="34"/>
      <c r="AR1812" s="34"/>
      <c r="AS1812" s="19" t="str">
        <f t="shared" si="28"/>
        <v/>
      </c>
    </row>
    <row r="1813" spans="1:45" hidden="1">
      <c r="A1813" s="34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  <c r="AJ1813" s="34"/>
      <c r="AK1813" s="34"/>
      <c r="AL1813" s="34"/>
      <c r="AM1813" s="34"/>
      <c r="AN1813" s="34"/>
      <c r="AO1813" s="34"/>
      <c r="AP1813" s="34"/>
      <c r="AQ1813" s="34"/>
      <c r="AR1813" s="34"/>
      <c r="AS1813" s="19" t="str">
        <f t="shared" si="28"/>
        <v/>
      </c>
    </row>
    <row r="1814" spans="1:45" hidden="1">
      <c r="A1814" s="34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  <c r="AJ1814" s="34"/>
      <c r="AK1814" s="34"/>
      <c r="AL1814" s="34"/>
      <c r="AM1814" s="34"/>
      <c r="AN1814" s="34"/>
      <c r="AO1814" s="34"/>
      <c r="AP1814" s="34"/>
      <c r="AQ1814" s="34"/>
      <c r="AR1814" s="34"/>
      <c r="AS1814" s="19" t="str">
        <f t="shared" si="28"/>
        <v/>
      </c>
    </row>
    <row r="1815" spans="1:45" hidden="1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  <c r="AJ1815" s="34"/>
      <c r="AK1815" s="34"/>
      <c r="AL1815" s="34"/>
      <c r="AM1815" s="34"/>
      <c r="AN1815" s="34"/>
      <c r="AO1815" s="34"/>
      <c r="AP1815" s="34"/>
      <c r="AQ1815" s="34"/>
      <c r="AR1815" s="34"/>
      <c r="AS1815" s="19" t="str">
        <f t="shared" si="28"/>
        <v/>
      </c>
    </row>
    <row r="1816" spans="1:45" hidden="1">
      <c r="A1816" s="34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  <c r="AJ1816" s="34"/>
      <c r="AK1816" s="34"/>
      <c r="AL1816" s="34"/>
      <c r="AM1816" s="34"/>
      <c r="AN1816" s="34"/>
      <c r="AO1816" s="34"/>
      <c r="AP1816" s="34"/>
      <c r="AQ1816" s="34"/>
      <c r="AR1816" s="34"/>
      <c r="AS1816" s="19" t="str">
        <f t="shared" si="28"/>
        <v/>
      </c>
    </row>
    <row r="1817" spans="1:45" hidden="1">
      <c r="A1817" s="34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  <c r="AJ1817" s="34"/>
      <c r="AK1817" s="34"/>
      <c r="AL1817" s="34"/>
      <c r="AM1817" s="34"/>
      <c r="AN1817" s="34"/>
      <c r="AO1817" s="34"/>
      <c r="AP1817" s="34"/>
      <c r="AQ1817" s="34"/>
      <c r="AR1817" s="34"/>
      <c r="AS1817" s="19" t="str">
        <f t="shared" si="28"/>
        <v/>
      </c>
    </row>
    <row r="1818" spans="1:45" hidden="1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  <c r="AJ1818" s="34"/>
      <c r="AK1818" s="34"/>
      <c r="AL1818" s="34"/>
      <c r="AM1818" s="34"/>
      <c r="AN1818" s="34"/>
      <c r="AO1818" s="34"/>
      <c r="AP1818" s="34"/>
      <c r="AQ1818" s="34"/>
      <c r="AR1818" s="34"/>
      <c r="AS1818" s="19" t="str">
        <f t="shared" si="28"/>
        <v/>
      </c>
    </row>
    <row r="1819" spans="1:45" hidden="1">
      <c r="A1819" s="34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  <c r="AJ1819" s="34"/>
      <c r="AK1819" s="34"/>
      <c r="AL1819" s="34"/>
      <c r="AM1819" s="34"/>
      <c r="AN1819" s="34"/>
      <c r="AO1819" s="34"/>
      <c r="AP1819" s="34"/>
      <c r="AQ1819" s="34"/>
      <c r="AR1819" s="34"/>
      <c r="AS1819" s="19" t="str">
        <f t="shared" si="28"/>
        <v/>
      </c>
    </row>
    <row r="1820" spans="1:45" hidden="1">
      <c r="A1820" s="34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  <c r="AJ1820" s="34"/>
      <c r="AK1820" s="34"/>
      <c r="AL1820" s="34"/>
      <c r="AM1820" s="34"/>
      <c r="AN1820" s="34"/>
      <c r="AO1820" s="34"/>
      <c r="AP1820" s="34"/>
      <c r="AQ1820" s="34"/>
      <c r="AR1820" s="34"/>
      <c r="AS1820" s="19" t="str">
        <f t="shared" si="28"/>
        <v/>
      </c>
    </row>
    <row r="1821" spans="1:45" hidden="1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  <c r="AJ1821" s="34"/>
      <c r="AK1821" s="34"/>
      <c r="AL1821" s="34"/>
      <c r="AM1821" s="34"/>
      <c r="AN1821" s="34"/>
      <c r="AO1821" s="34"/>
      <c r="AP1821" s="34"/>
      <c r="AQ1821" s="34"/>
      <c r="AR1821" s="34"/>
      <c r="AS1821" s="19" t="str">
        <f t="shared" si="28"/>
        <v/>
      </c>
    </row>
    <row r="1822" spans="1:45" hidden="1">
      <c r="A1822" s="34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  <c r="AJ1822" s="34"/>
      <c r="AK1822" s="34"/>
      <c r="AL1822" s="34"/>
      <c r="AM1822" s="34"/>
      <c r="AN1822" s="34"/>
      <c r="AO1822" s="34"/>
      <c r="AP1822" s="34"/>
      <c r="AQ1822" s="34"/>
      <c r="AR1822" s="34"/>
      <c r="AS1822" s="19" t="str">
        <f t="shared" si="28"/>
        <v/>
      </c>
    </row>
    <row r="1823" spans="1:45" hidden="1">
      <c r="A1823" s="34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  <c r="AJ1823" s="34"/>
      <c r="AK1823" s="34"/>
      <c r="AL1823" s="34"/>
      <c r="AM1823" s="34"/>
      <c r="AN1823" s="34"/>
      <c r="AO1823" s="34"/>
      <c r="AP1823" s="34"/>
      <c r="AQ1823" s="34"/>
      <c r="AR1823" s="34"/>
      <c r="AS1823" s="19" t="str">
        <f t="shared" si="28"/>
        <v/>
      </c>
    </row>
    <row r="1824" spans="1:45" hidden="1">
      <c r="A1824" s="34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  <c r="AJ1824" s="34"/>
      <c r="AK1824" s="34"/>
      <c r="AL1824" s="34"/>
      <c r="AM1824" s="34"/>
      <c r="AN1824" s="34"/>
      <c r="AO1824" s="34"/>
      <c r="AP1824" s="34"/>
      <c r="AQ1824" s="34"/>
      <c r="AR1824" s="34"/>
      <c r="AS1824" s="19" t="str">
        <f t="shared" si="28"/>
        <v/>
      </c>
    </row>
    <row r="1825" spans="1:45" hidden="1">
      <c r="A1825" s="34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  <c r="AJ1825" s="34"/>
      <c r="AK1825" s="34"/>
      <c r="AL1825" s="34"/>
      <c r="AM1825" s="34"/>
      <c r="AN1825" s="34"/>
      <c r="AO1825" s="34"/>
      <c r="AP1825" s="34"/>
      <c r="AQ1825" s="34"/>
      <c r="AR1825" s="34"/>
      <c r="AS1825" s="19" t="str">
        <f t="shared" si="28"/>
        <v/>
      </c>
    </row>
    <row r="1826" spans="1:45" hidden="1">
      <c r="A1826" s="34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  <c r="AJ1826" s="34"/>
      <c r="AK1826" s="34"/>
      <c r="AL1826" s="34"/>
      <c r="AM1826" s="34"/>
      <c r="AN1826" s="34"/>
      <c r="AO1826" s="34"/>
      <c r="AP1826" s="34"/>
      <c r="AQ1826" s="34"/>
      <c r="AR1826" s="34"/>
      <c r="AS1826" s="19" t="str">
        <f t="shared" si="28"/>
        <v/>
      </c>
    </row>
    <row r="1827" spans="1:45" hidden="1">
      <c r="A1827" s="34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  <c r="AJ1827" s="34"/>
      <c r="AK1827" s="34"/>
      <c r="AL1827" s="34"/>
      <c r="AM1827" s="34"/>
      <c r="AN1827" s="34"/>
      <c r="AO1827" s="34"/>
      <c r="AP1827" s="34"/>
      <c r="AQ1827" s="34"/>
      <c r="AR1827" s="34"/>
      <c r="AS1827" s="19" t="str">
        <f t="shared" si="28"/>
        <v/>
      </c>
    </row>
    <row r="1828" spans="1:45" hidden="1">
      <c r="A1828" s="34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  <c r="AJ1828" s="34"/>
      <c r="AK1828" s="34"/>
      <c r="AL1828" s="34"/>
      <c r="AM1828" s="34"/>
      <c r="AN1828" s="34"/>
      <c r="AO1828" s="34"/>
      <c r="AP1828" s="34"/>
      <c r="AQ1828" s="34"/>
      <c r="AR1828" s="34"/>
      <c r="AS1828" s="19" t="str">
        <f t="shared" si="28"/>
        <v/>
      </c>
    </row>
    <row r="1829" spans="1:45" hidden="1">
      <c r="A1829" s="34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  <c r="AJ1829" s="34"/>
      <c r="AK1829" s="34"/>
      <c r="AL1829" s="34"/>
      <c r="AM1829" s="34"/>
      <c r="AN1829" s="34"/>
      <c r="AO1829" s="34"/>
      <c r="AP1829" s="34"/>
      <c r="AQ1829" s="34"/>
      <c r="AR1829" s="34"/>
      <c r="AS1829" s="19" t="str">
        <f t="shared" si="28"/>
        <v/>
      </c>
    </row>
    <row r="1830" spans="1:45" hidden="1">
      <c r="A1830" s="34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  <c r="AJ1830" s="34"/>
      <c r="AK1830" s="34"/>
      <c r="AL1830" s="34"/>
      <c r="AM1830" s="34"/>
      <c r="AN1830" s="34"/>
      <c r="AO1830" s="34"/>
      <c r="AP1830" s="34"/>
      <c r="AQ1830" s="34"/>
      <c r="AR1830" s="34"/>
      <c r="AS1830" s="19" t="str">
        <f t="shared" si="28"/>
        <v/>
      </c>
    </row>
    <row r="1831" spans="1:45" hidden="1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  <c r="AL1831" s="34"/>
      <c r="AM1831" s="34"/>
      <c r="AN1831" s="34"/>
      <c r="AO1831" s="34"/>
      <c r="AP1831" s="34"/>
      <c r="AQ1831" s="34"/>
      <c r="AR1831" s="34"/>
      <c r="AS1831" s="19" t="str">
        <f t="shared" si="28"/>
        <v/>
      </c>
    </row>
    <row r="1832" spans="1:45" hidden="1">
      <c r="A1832" s="34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  <c r="AL1832" s="34"/>
      <c r="AM1832" s="34"/>
      <c r="AN1832" s="34"/>
      <c r="AO1832" s="34"/>
      <c r="AP1832" s="34"/>
      <c r="AQ1832" s="34"/>
      <c r="AR1832" s="34"/>
      <c r="AS1832" s="19" t="str">
        <f t="shared" si="28"/>
        <v/>
      </c>
    </row>
    <row r="1833" spans="1:45" hidden="1">
      <c r="A1833" s="34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  <c r="AJ1833" s="34"/>
      <c r="AK1833" s="34"/>
      <c r="AL1833" s="34"/>
      <c r="AM1833" s="34"/>
      <c r="AN1833" s="34"/>
      <c r="AO1833" s="34"/>
      <c r="AP1833" s="34"/>
      <c r="AQ1833" s="34"/>
      <c r="AR1833" s="34"/>
      <c r="AS1833" s="19" t="str">
        <f t="shared" si="28"/>
        <v/>
      </c>
    </row>
    <row r="1834" spans="1:45" hidden="1">
      <c r="A1834" s="34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  <c r="AJ1834" s="34"/>
      <c r="AK1834" s="34"/>
      <c r="AL1834" s="34"/>
      <c r="AM1834" s="34"/>
      <c r="AN1834" s="34"/>
      <c r="AO1834" s="34"/>
      <c r="AP1834" s="34"/>
      <c r="AQ1834" s="34"/>
      <c r="AR1834" s="34"/>
      <c r="AS1834" s="19" t="str">
        <f t="shared" si="28"/>
        <v/>
      </c>
    </row>
    <row r="1835" spans="1:45" hidden="1">
      <c r="A1835" s="34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  <c r="AL1835" s="34"/>
      <c r="AM1835" s="34"/>
      <c r="AN1835" s="34"/>
      <c r="AO1835" s="34"/>
      <c r="AP1835" s="34"/>
      <c r="AQ1835" s="34"/>
      <c r="AR1835" s="34"/>
      <c r="AS1835" s="19" t="str">
        <f t="shared" si="28"/>
        <v/>
      </c>
    </row>
    <row r="1836" spans="1:45" hidden="1">
      <c r="A1836" s="34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  <c r="AL1836" s="34"/>
      <c r="AM1836" s="34"/>
      <c r="AN1836" s="34"/>
      <c r="AO1836" s="34"/>
      <c r="AP1836" s="34"/>
      <c r="AQ1836" s="34"/>
      <c r="AR1836" s="34"/>
      <c r="AS1836" s="19" t="str">
        <f t="shared" si="28"/>
        <v/>
      </c>
    </row>
    <row r="1837" spans="1:45" hidden="1">
      <c r="A1837" s="34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  <c r="AL1837" s="34"/>
      <c r="AM1837" s="34"/>
      <c r="AN1837" s="34"/>
      <c r="AO1837" s="34"/>
      <c r="AP1837" s="34"/>
      <c r="AQ1837" s="34"/>
      <c r="AR1837" s="34"/>
      <c r="AS1837" s="19" t="str">
        <f t="shared" si="28"/>
        <v/>
      </c>
    </row>
    <row r="1838" spans="1:45" hidden="1">
      <c r="A1838" s="34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  <c r="AL1838" s="34"/>
      <c r="AM1838" s="34"/>
      <c r="AN1838" s="34"/>
      <c r="AO1838" s="34"/>
      <c r="AP1838" s="34"/>
      <c r="AQ1838" s="34"/>
      <c r="AR1838" s="34"/>
      <c r="AS1838" s="19" t="str">
        <f t="shared" si="28"/>
        <v/>
      </c>
    </row>
    <row r="1839" spans="1:45" hidden="1">
      <c r="A1839" s="34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  <c r="AL1839" s="34"/>
      <c r="AM1839" s="34"/>
      <c r="AN1839" s="34"/>
      <c r="AO1839" s="34"/>
      <c r="AP1839" s="34"/>
      <c r="AQ1839" s="34"/>
      <c r="AR1839" s="34"/>
      <c r="AS1839" s="19" t="str">
        <f t="shared" si="28"/>
        <v/>
      </c>
    </row>
    <row r="1840" spans="1:45" hidden="1">
      <c r="A1840" s="34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  <c r="AL1840" s="34"/>
      <c r="AM1840" s="34"/>
      <c r="AN1840" s="34"/>
      <c r="AO1840" s="34"/>
      <c r="AP1840" s="34"/>
      <c r="AQ1840" s="34"/>
      <c r="AR1840" s="34"/>
      <c r="AS1840" s="19" t="str">
        <f t="shared" si="28"/>
        <v/>
      </c>
    </row>
    <row r="1841" spans="1:45" hidden="1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  <c r="AL1841" s="34"/>
      <c r="AM1841" s="34"/>
      <c r="AN1841" s="34"/>
      <c r="AO1841" s="34"/>
      <c r="AP1841" s="34"/>
      <c r="AQ1841" s="34"/>
      <c r="AR1841" s="34"/>
      <c r="AS1841" s="19" t="str">
        <f t="shared" si="28"/>
        <v/>
      </c>
    </row>
    <row r="1842" spans="1:45" hidden="1">
      <c r="A1842" s="34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  <c r="AL1842" s="34"/>
      <c r="AM1842" s="34"/>
      <c r="AN1842" s="34"/>
      <c r="AO1842" s="34"/>
      <c r="AP1842" s="34"/>
      <c r="AQ1842" s="34"/>
      <c r="AR1842" s="34"/>
      <c r="AS1842" s="19" t="str">
        <f t="shared" si="28"/>
        <v/>
      </c>
    </row>
    <row r="1843" spans="1:45" hidden="1">
      <c r="A1843" s="34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34"/>
      <c r="AP1843" s="34"/>
      <c r="AQ1843" s="34"/>
      <c r="AR1843" s="34"/>
      <c r="AS1843" s="19" t="str">
        <f t="shared" si="28"/>
        <v/>
      </c>
    </row>
    <row r="1844" spans="1:45" hidden="1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34"/>
      <c r="AP1844" s="34"/>
      <c r="AQ1844" s="34"/>
      <c r="AR1844" s="34"/>
      <c r="AS1844" s="19" t="str">
        <f t="shared" si="28"/>
        <v/>
      </c>
    </row>
    <row r="1845" spans="1:45" hidden="1">
      <c r="A1845" s="34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34"/>
      <c r="AP1845" s="34"/>
      <c r="AQ1845" s="34"/>
      <c r="AR1845" s="34"/>
      <c r="AS1845" s="19" t="str">
        <f t="shared" si="28"/>
        <v/>
      </c>
    </row>
    <row r="1846" spans="1:45" hidden="1">
      <c r="A1846" s="34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34"/>
      <c r="AP1846" s="34"/>
      <c r="AQ1846" s="34"/>
      <c r="AR1846" s="34"/>
      <c r="AS1846" s="19" t="str">
        <f t="shared" si="28"/>
        <v/>
      </c>
    </row>
    <row r="1847" spans="1:45" hidden="1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  <c r="AL1847" s="34"/>
      <c r="AM1847" s="34"/>
      <c r="AN1847" s="34"/>
      <c r="AO1847" s="34"/>
      <c r="AP1847" s="34"/>
      <c r="AQ1847" s="34"/>
      <c r="AR1847" s="34"/>
      <c r="AS1847" s="19" t="str">
        <f t="shared" si="28"/>
        <v/>
      </c>
    </row>
    <row r="1848" spans="1:45" hidden="1">
      <c r="A1848" s="34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  <c r="AL1848" s="34"/>
      <c r="AM1848" s="34"/>
      <c r="AN1848" s="34"/>
      <c r="AO1848" s="34"/>
      <c r="AP1848" s="34"/>
      <c r="AQ1848" s="34"/>
      <c r="AR1848" s="34"/>
      <c r="AS1848" s="19" t="str">
        <f t="shared" si="28"/>
        <v/>
      </c>
    </row>
    <row r="1849" spans="1:45" hidden="1">
      <c r="A1849" s="34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34"/>
      <c r="AP1849" s="34"/>
      <c r="AQ1849" s="34"/>
      <c r="AR1849" s="34"/>
      <c r="AS1849" s="19" t="str">
        <f t="shared" si="28"/>
        <v/>
      </c>
    </row>
    <row r="1850" spans="1:45" hidden="1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  <c r="AL1850" s="34"/>
      <c r="AM1850" s="34"/>
      <c r="AN1850" s="34"/>
      <c r="AO1850" s="34"/>
      <c r="AP1850" s="34"/>
      <c r="AQ1850" s="34"/>
      <c r="AR1850" s="34"/>
      <c r="AS1850" s="19" t="str">
        <f t="shared" si="28"/>
        <v/>
      </c>
    </row>
    <row r="1851" spans="1:45" hidden="1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34"/>
      <c r="AP1851" s="34"/>
      <c r="AQ1851" s="34"/>
      <c r="AR1851" s="34"/>
      <c r="AS1851" s="19" t="str">
        <f t="shared" si="28"/>
        <v/>
      </c>
    </row>
    <row r="1852" spans="1:45" hidden="1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34"/>
      <c r="AP1852" s="34"/>
      <c r="AQ1852" s="34"/>
      <c r="AR1852" s="34"/>
      <c r="AS1852" s="19" t="str">
        <f t="shared" si="28"/>
        <v/>
      </c>
    </row>
    <row r="1853" spans="1:45" hidden="1">
      <c r="A1853" s="34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34"/>
      <c r="AP1853" s="34"/>
      <c r="AQ1853" s="34"/>
      <c r="AR1853" s="34"/>
      <c r="AS1853" s="19" t="str">
        <f t="shared" si="28"/>
        <v/>
      </c>
    </row>
    <row r="1854" spans="1:45" hidden="1">
      <c r="A1854" s="34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34"/>
      <c r="AP1854" s="34"/>
      <c r="AQ1854" s="34"/>
      <c r="AR1854" s="34"/>
      <c r="AS1854" s="19" t="str">
        <f t="shared" si="28"/>
        <v/>
      </c>
    </row>
    <row r="1855" spans="1:45" hidden="1">
      <c r="A1855" s="34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  <c r="AJ1855" s="34"/>
      <c r="AK1855" s="34"/>
      <c r="AL1855" s="34"/>
      <c r="AM1855" s="34"/>
      <c r="AN1855" s="34"/>
      <c r="AO1855" s="34"/>
      <c r="AP1855" s="34"/>
      <c r="AQ1855" s="34"/>
      <c r="AR1855" s="34"/>
      <c r="AS1855" s="19" t="str">
        <f t="shared" si="28"/>
        <v/>
      </c>
    </row>
    <row r="1856" spans="1:45" hidden="1">
      <c r="A1856" s="34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  <c r="AJ1856" s="34"/>
      <c r="AK1856" s="34"/>
      <c r="AL1856" s="34"/>
      <c r="AM1856" s="34"/>
      <c r="AN1856" s="34"/>
      <c r="AO1856" s="34"/>
      <c r="AP1856" s="34"/>
      <c r="AQ1856" s="34"/>
      <c r="AR1856" s="34"/>
      <c r="AS1856" s="19" t="str">
        <f t="shared" si="28"/>
        <v/>
      </c>
    </row>
    <row r="1857" spans="1:45" hidden="1">
      <c r="A1857" s="34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  <c r="AJ1857" s="34"/>
      <c r="AK1857" s="34"/>
      <c r="AL1857" s="34"/>
      <c r="AM1857" s="34"/>
      <c r="AN1857" s="34"/>
      <c r="AO1857" s="34"/>
      <c r="AP1857" s="34"/>
      <c r="AQ1857" s="34"/>
      <c r="AR1857" s="34"/>
      <c r="AS1857" s="19" t="str">
        <f t="shared" si="28"/>
        <v/>
      </c>
    </row>
    <row r="1858" spans="1:45" hidden="1">
      <c r="A1858" s="34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  <c r="AJ1858" s="34"/>
      <c r="AK1858" s="34"/>
      <c r="AL1858" s="34"/>
      <c r="AM1858" s="34"/>
      <c r="AN1858" s="34"/>
      <c r="AO1858" s="34"/>
      <c r="AP1858" s="34"/>
      <c r="AQ1858" s="34"/>
      <c r="AR1858" s="34"/>
      <c r="AS1858" s="19" t="str">
        <f t="shared" si="28"/>
        <v/>
      </c>
    </row>
    <row r="1859" spans="1:45" hidden="1">
      <c r="A1859" s="34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  <c r="AJ1859" s="34"/>
      <c r="AK1859" s="34"/>
      <c r="AL1859" s="34"/>
      <c r="AM1859" s="34"/>
      <c r="AN1859" s="34"/>
      <c r="AO1859" s="34"/>
      <c r="AP1859" s="34"/>
      <c r="AQ1859" s="34"/>
      <c r="AR1859" s="34"/>
      <c r="AS1859" s="19" t="str">
        <f t="shared" si="28"/>
        <v/>
      </c>
    </row>
    <row r="1860" spans="1:45" hidden="1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  <c r="AJ1860" s="34"/>
      <c r="AK1860" s="34"/>
      <c r="AL1860" s="34"/>
      <c r="AM1860" s="34"/>
      <c r="AN1860" s="34"/>
      <c r="AO1860" s="34"/>
      <c r="AP1860" s="34"/>
      <c r="AQ1860" s="34"/>
      <c r="AR1860" s="34"/>
      <c r="AS1860" s="19" t="str">
        <f t="shared" ref="AS1860:AS1923" si="29">+LEFT(AN1860,1)</f>
        <v/>
      </c>
    </row>
    <row r="1861" spans="1:45" hidden="1">
      <c r="A1861" s="34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  <c r="AJ1861" s="34"/>
      <c r="AK1861" s="34"/>
      <c r="AL1861" s="34"/>
      <c r="AM1861" s="34"/>
      <c r="AN1861" s="34"/>
      <c r="AO1861" s="34"/>
      <c r="AP1861" s="34"/>
      <c r="AQ1861" s="34"/>
      <c r="AR1861" s="34"/>
      <c r="AS1861" s="19" t="str">
        <f t="shared" si="29"/>
        <v/>
      </c>
    </row>
    <row r="1862" spans="1:45" hidden="1">
      <c r="A1862" s="34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  <c r="AJ1862" s="34"/>
      <c r="AK1862" s="34"/>
      <c r="AL1862" s="34"/>
      <c r="AM1862" s="34"/>
      <c r="AN1862" s="34"/>
      <c r="AO1862" s="34"/>
      <c r="AP1862" s="34"/>
      <c r="AQ1862" s="34"/>
      <c r="AR1862" s="34"/>
      <c r="AS1862" s="19" t="str">
        <f t="shared" si="29"/>
        <v/>
      </c>
    </row>
    <row r="1863" spans="1:45" hidden="1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  <c r="AJ1863" s="34"/>
      <c r="AK1863" s="34"/>
      <c r="AL1863" s="34"/>
      <c r="AM1863" s="34"/>
      <c r="AN1863" s="34"/>
      <c r="AO1863" s="34"/>
      <c r="AP1863" s="34"/>
      <c r="AQ1863" s="34"/>
      <c r="AR1863" s="34"/>
      <c r="AS1863" s="19" t="str">
        <f t="shared" si="29"/>
        <v/>
      </c>
    </row>
    <row r="1864" spans="1:45" hidden="1">
      <c r="A1864" s="34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  <c r="AJ1864" s="34"/>
      <c r="AK1864" s="34"/>
      <c r="AL1864" s="34"/>
      <c r="AM1864" s="34"/>
      <c r="AN1864" s="34"/>
      <c r="AO1864" s="34"/>
      <c r="AP1864" s="34"/>
      <c r="AQ1864" s="34"/>
      <c r="AR1864" s="34"/>
      <c r="AS1864" s="19" t="str">
        <f t="shared" si="29"/>
        <v/>
      </c>
    </row>
    <row r="1865" spans="1:45" hidden="1">
      <c r="A1865" s="34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  <c r="AJ1865" s="34"/>
      <c r="AK1865" s="34"/>
      <c r="AL1865" s="34"/>
      <c r="AM1865" s="34"/>
      <c r="AN1865" s="34"/>
      <c r="AO1865" s="34"/>
      <c r="AP1865" s="34"/>
      <c r="AQ1865" s="34"/>
      <c r="AR1865" s="34"/>
      <c r="AS1865" s="19" t="str">
        <f t="shared" si="29"/>
        <v/>
      </c>
    </row>
    <row r="1866" spans="1:45" hidden="1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  <c r="AJ1866" s="34"/>
      <c r="AK1866" s="34"/>
      <c r="AL1866" s="34"/>
      <c r="AM1866" s="34"/>
      <c r="AN1866" s="34"/>
      <c r="AO1866" s="34"/>
      <c r="AP1866" s="34"/>
      <c r="AQ1866" s="34"/>
      <c r="AR1866" s="34"/>
      <c r="AS1866" s="19" t="str">
        <f t="shared" si="29"/>
        <v/>
      </c>
    </row>
    <row r="1867" spans="1:45" hidden="1">
      <c r="A1867" s="34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  <c r="AJ1867" s="34"/>
      <c r="AK1867" s="34"/>
      <c r="AL1867" s="34"/>
      <c r="AM1867" s="34"/>
      <c r="AN1867" s="34"/>
      <c r="AO1867" s="34"/>
      <c r="AP1867" s="34"/>
      <c r="AQ1867" s="34"/>
      <c r="AR1867" s="34"/>
      <c r="AS1867" s="19" t="str">
        <f t="shared" si="29"/>
        <v/>
      </c>
    </row>
    <row r="1868" spans="1:45" hidden="1">
      <c r="A1868" s="34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  <c r="AJ1868" s="34"/>
      <c r="AK1868" s="34"/>
      <c r="AL1868" s="34"/>
      <c r="AM1868" s="34"/>
      <c r="AN1868" s="34"/>
      <c r="AO1868" s="34"/>
      <c r="AP1868" s="34"/>
      <c r="AQ1868" s="34"/>
      <c r="AR1868" s="34"/>
      <c r="AS1868" s="19" t="str">
        <f t="shared" si="29"/>
        <v/>
      </c>
    </row>
    <row r="1869" spans="1:45" hidden="1">
      <c r="A1869" s="34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  <c r="AJ1869" s="34"/>
      <c r="AK1869" s="34"/>
      <c r="AL1869" s="34"/>
      <c r="AM1869" s="34"/>
      <c r="AN1869" s="34"/>
      <c r="AO1869" s="34"/>
      <c r="AP1869" s="34"/>
      <c r="AQ1869" s="34"/>
      <c r="AR1869" s="34"/>
      <c r="AS1869" s="19" t="str">
        <f t="shared" si="29"/>
        <v/>
      </c>
    </row>
    <row r="1870" spans="1:45" hidden="1">
      <c r="A1870" s="34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  <c r="AJ1870" s="34"/>
      <c r="AK1870" s="34"/>
      <c r="AL1870" s="34"/>
      <c r="AM1870" s="34"/>
      <c r="AN1870" s="34"/>
      <c r="AO1870" s="34"/>
      <c r="AP1870" s="34"/>
      <c r="AQ1870" s="34"/>
      <c r="AR1870" s="34"/>
      <c r="AS1870" s="19" t="str">
        <f t="shared" si="29"/>
        <v/>
      </c>
    </row>
    <row r="1871" spans="1:45" hidden="1">
      <c r="A1871" s="34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  <c r="AJ1871" s="34"/>
      <c r="AK1871" s="34"/>
      <c r="AL1871" s="34"/>
      <c r="AM1871" s="34"/>
      <c r="AN1871" s="34"/>
      <c r="AO1871" s="34"/>
      <c r="AP1871" s="34"/>
      <c r="AQ1871" s="34"/>
      <c r="AR1871" s="34"/>
      <c r="AS1871" s="19" t="str">
        <f t="shared" si="29"/>
        <v/>
      </c>
    </row>
    <row r="1872" spans="1:45" hidden="1">
      <c r="A1872" s="34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  <c r="AJ1872" s="34"/>
      <c r="AK1872" s="34"/>
      <c r="AL1872" s="34"/>
      <c r="AM1872" s="34"/>
      <c r="AN1872" s="34"/>
      <c r="AO1872" s="34"/>
      <c r="AP1872" s="34"/>
      <c r="AQ1872" s="34"/>
      <c r="AR1872" s="34"/>
      <c r="AS1872" s="19" t="str">
        <f t="shared" si="29"/>
        <v/>
      </c>
    </row>
    <row r="1873" spans="1:45" hidden="1">
      <c r="A1873" s="34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  <c r="AJ1873" s="34"/>
      <c r="AK1873" s="34"/>
      <c r="AL1873" s="34"/>
      <c r="AM1873" s="34"/>
      <c r="AN1873" s="34"/>
      <c r="AO1873" s="34"/>
      <c r="AP1873" s="34"/>
      <c r="AQ1873" s="34"/>
      <c r="AR1873" s="34"/>
      <c r="AS1873" s="19" t="str">
        <f t="shared" si="29"/>
        <v/>
      </c>
    </row>
    <row r="1874" spans="1:45" hidden="1">
      <c r="A1874" s="34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  <c r="AJ1874" s="34"/>
      <c r="AK1874" s="34"/>
      <c r="AL1874" s="34"/>
      <c r="AM1874" s="34"/>
      <c r="AN1874" s="34"/>
      <c r="AO1874" s="34"/>
      <c r="AP1874" s="34"/>
      <c r="AQ1874" s="34"/>
      <c r="AR1874" s="34"/>
      <c r="AS1874" s="19" t="str">
        <f t="shared" si="29"/>
        <v/>
      </c>
    </row>
    <row r="1875" spans="1:45" hidden="1">
      <c r="A1875" s="34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  <c r="AJ1875" s="34"/>
      <c r="AK1875" s="34"/>
      <c r="AL1875" s="34"/>
      <c r="AM1875" s="34"/>
      <c r="AN1875" s="34"/>
      <c r="AO1875" s="34"/>
      <c r="AP1875" s="34"/>
      <c r="AQ1875" s="34"/>
      <c r="AR1875" s="34"/>
      <c r="AS1875" s="19" t="str">
        <f t="shared" si="29"/>
        <v/>
      </c>
    </row>
    <row r="1876" spans="1:45" hidden="1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  <c r="AJ1876" s="34"/>
      <c r="AK1876" s="34"/>
      <c r="AL1876" s="34"/>
      <c r="AM1876" s="34"/>
      <c r="AN1876" s="34"/>
      <c r="AO1876" s="34"/>
      <c r="AP1876" s="34"/>
      <c r="AQ1876" s="34"/>
      <c r="AR1876" s="34"/>
      <c r="AS1876" s="19" t="str">
        <f t="shared" si="29"/>
        <v/>
      </c>
    </row>
    <row r="1877" spans="1:45" hidden="1">
      <c r="A1877" s="34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  <c r="AJ1877" s="34"/>
      <c r="AK1877" s="34"/>
      <c r="AL1877" s="34"/>
      <c r="AM1877" s="34"/>
      <c r="AN1877" s="34"/>
      <c r="AO1877" s="34"/>
      <c r="AP1877" s="34"/>
      <c r="AQ1877" s="34"/>
      <c r="AR1877" s="34"/>
      <c r="AS1877" s="19" t="str">
        <f t="shared" si="29"/>
        <v/>
      </c>
    </row>
    <row r="1878" spans="1:45" hidden="1">
      <c r="A1878" s="34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  <c r="AJ1878" s="34"/>
      <c r="AK1878" s="34"/>
      <c r="AL1878" s="34"/>
      <c r="AM1878" s="34"/>
      <c r="AN1878" s="34"/>
      <c r="AO1878" s="34"/>
      <c r="AP1878" s="34"/>
      <c r="AQ1878" s="34"/>
      <c r="AR1878" s="34"/>
      <c r="AS1878" s="19" t="str">
        <f t="shared" si="29"/>
        <v/>
      </c>
    </row>
    <row r="1879" spans="1:45" hidden="1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  <c r="AJ1879" s="34"/>
      <c r="AK1879" s="34"/>
      <c r="AL1879" s="34"/>
      <c r="AM1879" s="34"/>
      <c r="AN1879" s="34"/>
      <c r="AO1879" s="34"/>
      <c r="AP1879" s="34"/>
      <c r="AQ1879" s="34"/>
      <c r="AR1879" s="34"/>
      <c r="AS1879" s="19" t="str">
        <f t="shared" si="29"/>
        <v/>
      </c>
    </row>
    <row r="1880" spans="1:45" hidden="1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  <c r="AJ1880" s="34"/>
      <c r="AK1880" s="34"/>
      <c r="AL1880" s="34"/>
      <c r="AM1880" s="34"/>
      <c r="AN1880" s="34"/>
      <c r="AO1880" s="34"/>
      <c r="AP1880" s="34"/>
      <c r="AQ1880" s="34"/>
      <c r="AR1880" s="34"/>
      <c r="AS1880" s="19" t="str">
        <f t="shared" si="29"/>
        <v/>
      </c>
    </row>
    <row r="1881" spans="1:45" hidden="1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  <c r="AJ1881" s="34"/>
      <c r="AK1881" s="34"/>
      <c r="AL1881" s="34"/>
      <c r="AM1881" s="34"/>
      <c r="AN1881" s="34"/>
      <c r="AO1881" s="34"/>
      <c r="AP1881" s="34"/>
      <c r="AQ1881" s="34"/>
      <c r="AR1881" s="34"/>
      <c r="AS1881" s="19" t="str">
        <f t="shared" si="29"/>
        <v/>
      </c>
    </row>
    <row r="1882" spans="1:45" hidden="1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  <c r="AJ1882" s="34"/>
      <c r="AK1882" s="34"/>
      <c r="AL1882" s="34"/>
      <c r="AM1882" s="34"/>
      <c r="AN1882" s="34"/>
      <c r="AO1882" s="34"/>
      <c r="AP1882" s="34"/>
      <c r="AQ1882" s="34"/>
      <c r="AR1882" s="34"/>
      <c r="AS1882" s="19" t="str">
        <f t="shared" si="29"/>
        <v/>
      </c>
    </row>
    <row r="1883" spans="1:45" hidden="1">
      <c r="A1883" s="34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  <c r="AL1883" s="34"/>
      <c r="AM1883" s="34"/>
      <c r="AN1883" s="34"/>
      <c r="AO1883" s="34"/>
      <c r="AP1883" s="34"/>
      <c r="AQ1883" s="34"/>
      <c r="AR1883" s="34"/>
      <c r="AS1883" s="19" t="str">
        <f t="shared" si="29"/>
        <v/>
      </c>
    </row>
    <row r="1884" spans="1:45" hidden="1">
      <c r="A1884" s="34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34"/>
      <c r="AP1884" s="34"/>
      <c r="AQ1884" s="34"/>
      <c r="AR1884" s="34"/>
      <c r="AS1884" s="19" t="str">
        <f t="shared" si="29"/>
        <v/>
      </c>
    </row>
    <row r="1885" spans="1:45" hidden="1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34"/>
      <c r="AP1885" s="34"/>
      <c r="AQ1885" s="34"/>
      <c r="AR1885" s="34"/>
      <c r="AS1885" s="19" t="str">
        <f t="shared" si="29"/>
        <v/>
      </c>
    </row>
    <row r="1886" spans="1:45" hidden="1">
      <c r="A1886" s="34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34"/>
      <c r="AP1886" s="34"/>
      <c r="AQ1886" s="34"/>
      <c r="AR1886" s="34"/>
      <c r="AS1886" s="19" t="str">
        <f t="shared" si="29"/>
        <v/>
      </c>
    </row>
    <row r="1887" spans="1:45" hidden="1">
      <c r="A1887" s="34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  <c r="AJ1887" s="34"/>
      <c r="AK1887" s="34"/>
      <c r="AL1887" s="34"/>
      <c r="AM1887" s="34"/>
      <c r="AN1887" s="34"/>
      <c r="AO1887" s="34"/>
      <c r="AP1887" s="34"/>
      <c r="AQ1887" s="34"/>
      <c r="AR1887" s="34"/>
      <c r="AS1887" s="19" t="str">
        <f t="shared" si="29"/>
        <v/>
      </c>
    </row>
    <row r="1888" spans="1:45" hidden="1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  <c r="AJ1888" s="34"/>
      <c r="AK1888" s="34"/>
      <c r="AL1888" s="34"/>
      <c r="AM1888" s="34"/>
      <c r="AN1888" s="34"/>
      <c r="AO1888" s="34"/>
      <c r="AP1888" s="34"/>
      <c r="AQ1888" s="34"/>
      <c r="AR1888" s="34"/>
      <c r="AS1888" s="19" t="str">
        <f t="shared" si="29"/>
        <v/>
      </c>
    </row>
    <row r="1889" spans="1:45" hidden="1">
      <c r="A1889" s="34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  <c r="AJ1889" s="34"/>
      <c r="AK1889" s="34"/>
      <c r="AL1889" s="34"/>
      <c r="AM1889" s="34"/>
      <c r="AN1889" s="34"/>
      <c r="AO1889" s="34"/>
      <c r="AP1889" s="34"/>
      <c r="AQ1889" s="34"/>
      <c r="AR1889" s="34"/>
      <c r="AS1889" s="19" t="str">
        <f t="shared" si="29"/>
        <v/>
      </c>
    </row>
    <row r="1890" spans="1:45" hidden="1">
      <c r="A1890" s="34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  <c r="AJ1890" s="34"/>
      <c r="AK1890" s="34"/>
      <c r="AL1890" s="34"/>
      <c r="AM1890" s="34"/>
      <c r="AN1890" s="34"/>
      <c r="AO1890" s="34"/>
      <c r="AP1890" s="34"/>
      <c r="AQ1890" s="34"/>
      <c r="AR1890" s="34"/>
      <c r="AS1890" s="19" t="str">
        <f t="shared" si="29"/>
        <v/>
      </c>
    </row>
    <row r="1891" spans="1:45" hidden="1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  <c r="AL1891" s="34"/>
      <c r="AM1891" s="34"/>
      <c r="AN1891" s="34"/>
      <c r="AO1891" s="34"/>
      <c r="AP1891" s="34"/>
      <c r="AQ1891" s="34"/>
      <c r="AR1891" s="34"/>
      <c r="AS1891" s="19" t="str">
        <f t="shared" si="29"/>
        <v/>
      </c>
    </row>
    <row r="1892" spans="1:45" hidden="1">
      <c r="A1892" s="34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  <c r="AL1892" s="34"/>
      <c r="AM1892" s="34"/>
      <c r="AN1892" s="34"/>
      <c r="AO1892" s="34"/>
      <c r="AP1892" s="34"/>
      <c r="AQ1892" s="34"/>
      <c r="AR1892" s="34"/>
      <c r="AS1892" s="19" t="str">
        <f t="shared" si="29"/>
        <v/>
      </c>
    </row>
    <row r="1893" spans="1:45" hidden="1">
      <c r="A1893" s="34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  <c r="AL1893" s="34"/>
      <c r="AM1893" s="34"/>
      <c r="AN1893" s="34"/>
      <c r="AO1893" s="34"/>
      <c r="AP1893" s="34"/>
      <c r="AQ1893" s="34"/>
      <c r="AR1893" s="34"/>
      <c r="AS1893" s="19" t="str">
        <f t="shared" si="29"/>
        <v/>
      </c>
    </row>
    <row r="1894" spans="1:45" hidden="1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34"/>
      <c r="AP1894" s="34"/>
      <c r="AQ1894" s="34"/>
      <c r="AR1894" s="34"/>
      <c r="AS1894" s="19" t="str">
        <f t="shared" si="29"/>
        <v/>
      </c>
    </row>
    <row r="1895" spans="1:45" hidden="1">
      <c r="A1895" s="34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34"/>
      <c r="AP1895" s="34"/>
      <c r="AQ1895" s="34"/>
      <c r="AR1895" s="34"/>
      <c r="AS1895" s="19" t="str">
        <f t="shared" si="29"/>
        <v/>
      </c>
    </row>
    <row r="1896" spans="1:45" hidden="1">
      <c r="A1896" s="34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34"/>
      <c r="AP1896" s="34"/>
      <c r="AQ1896" s="34"/>
      <c r="AR1896" s="34"/>
      <c r="AS1896" s="19" t="str">
        <f t="shared" si="29"/>
        <v/>
      </c>
    </row>
    <row r="1897" spans="1:45" hidden="1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34"/>
      <c r="AP1897" s="34"/>
      <c r="AQ1897" s="34"/>
      <c r="AR1897" s="34"/>
      <c r="AS1897" s="19" t="str">
        <f t="shared" si="29"/>
        <v/>
      </c>
    </row>
    <row r="1898" spans="1:45" hidden="1">
      <c r="A1898" s="34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  <c r="AL1898" s="34"/>
      <c r="AM1898" s="34"/>
      <c r="AN1898" s="34"/>
      <c r="AO1898" s="34"/>
      <c r="AP1898" s="34"/>
      <c r="AQ1898" s="34"/>
      <c r="AR1898" s="34"/>
      <c r="AS1898" s="19" t="str">
        <f t="shared" si="29"/>
        <v/>
      </c>
    </row>
    <row r="1899" spans="1:45" hidden="1">
      <c r="A1899" s="34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  <c r="AJ1899" s="34"/>
      <c r="AK1899" s="34"/>
      <c r="AL1899" s="34"/>
      <c r="AM1899" s="34"/>
      <c r="AN1899" s="34"/>
      <c r="AO1899" s="34"/>
      <c r="AP1899" s="34"/>
      <c r="AQ1899" s="34"/>
      <c r="AR1899" s="34"/>
      <c r="AS1899" s="19" t="str">
        <f t="shared" si="29"/>
        <v/>
      </c>
    </row>
    <row r="1900" spans="1:45" hidden="1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34"/>
      <c r="AP1900" s="34"/>
      <c r="AQ1900" s="34"/>
      <c r="AR1900" s="34"/>
      <c r="AS1900" s="19" t="str">
        <f t="shared" si="29"/>
        <v/>
      </c>
    </row>
    <row r="1901" spans="1:45" hidden="1">
      <c r="A1901" s="34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34"/>
      <c r="AP1901" s="34"/>
      <c r="AQ1901" s="34"/>
      <c r="AR1901" s="34"/>
      <c r="AS1901" s="19" t="str">
        <f t="shared" si="29"/>
        <v/>
      </c>
    </row>
    <row r="1902" spans="1:45" hidden="1">
      <c r="A1902" s="34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34"/>
      <c r="AP1902" s="34"/>
      <c r="AQ1902" s="34"/>
      <c r="AR1902" s="34"/>
      <c r="AS1902" s="19" t="str">
        <f t="shared" si="29"/>
        <v/>
      </c>
    </row>
    <row r="1903" spans="1:45" hidden="1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34"/>
      <c r="AP1903" s="34"/>
      <c r="AQ1903" s="34"/>
      <c r="AR1903" s="34"/>
      <c r="AS1903" s="19" t="str">
        <f t="shared" si="29"/>
        <v/>
      </c>
    </row>
    <row r="1904" spans="1:45" hidden="1">
      <c r="A1904" s="34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34"/>
      <c r="AP1904" s="34"/>
      <c r="AQ1904" s="34"/>
      <c r="AR1904" s="34"/>
      <c r="AS1904" s="19" t="str">
        <f t="shared" si="29"/>
        <v/>
      </c>
    </row>
    <row r="1905" spans="1:45" hidden="1">
      <c r="A1905" s="34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34"/>
      <c r="AP1905" s="34"/>
      <c r="AQ1905" s="34"/>
      <c r="AR1905" s="34"/>
      <c r="AS1905" s="19" t="str">
        <f t="shared" si="29"/>
        <v/>
      </c>
    </row>
    <row r="1906" spans="1:45" hidden="1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34"/>
      <c r="AP1906" s="34"/>
      <c r="AQ1906" s="34"/>
      <c r="AR1906" s="34"/>
      <c r="AS1906" s="19" t="str">
        <f t="shared" si="29"/>
        <v/>
      </c>
    </row>
    <row r="1907" spans="1:45" hidden="1">
      <c r="A1907" s="34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  <c r="AJ1907" s="34"/>
      <c r="AK1907" s="34"/>
      <c r="AL1907" s="34"/>
      <c r="AM1907" s="34"/>
      <c r="AN1907" s="34"/>
      <c r="AO1907" s="34"/>
      <c r="AP1907" s="34"/>
      <c r="AQ1907" s="34"/>
      <c r="AR1907" s="34"/>
      <c r="AS1907" s="19" t="str">
        <f t="shared" si="29"/>
        <v/>
      </c>
    </row>
    <row r="1908" spans="1:45" hidden="1">
      <c r="A1908" s="34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  <c r="AJ1908" s="34"/>
      <c r="AK1908" s="34"/>
      <c r="AL1908" s="34"/>
      <c r="AM1908" s="34"/>
      <c r="AN1908" s="34"/>
      <c r="AO1908" s="34"/>
      <c r="AP1908" s="34"/>
      <c r="AQ1908" s="34"/>
      <c r="AR1908" s="34"/>
      <c r="AS1908" s="19" t="str">
        <f t="shared" si="29"/>
        <v/>
      </c>
    </row>
    <row r="1909" spans="1:45" hidden="1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  <c r="AJ1909" s="34"/>
      <c r="AK1909" s="34"/>
      <c r="AL1909" s="34"/>
      <c r="AM1909" s="34"/>
      <c r="AN1909" s="34"/>
      <c r="AO1909" s="34"/>
      <c r="AP1909" s="34"/>
      <c r="AQ1909" s="34"/>
      <c r="AR1909" s="34"/>
      <c r="AS1909" s="19" t="str">
        <f t="shared" si="29"/>
        <v/>
      </c>
    </row>
    <row r="1910" spans="1:45" hidden="1">
      <c r="A1910" s="34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  <c r="AJ1910" s="34"/>
      <c r="AK1910" s="34"/>
      <c r="AL1910" s="34"/>
      <c r="AM1910" s="34"/>
      <c r="AN1910" s="34"/>
      <c r="AO1910" s="34"/>
      <c r="AP1910" s="34"/>
      <c r="AQ1910" s="34"/>
      <c r="AR1910" s="34"/>
      <c r="AS1910" s="19" t="str">
        <f t="shared" si="29"/>
        <v/>
      </c>
    </row>
    <row r="1911" spans="1:45" hidden="1">
      <c r="A1911" s="34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  <c r="AJ1911" s="34"/>
      <c r="AK1911" s="34"/>
      <c r="AL1911" s="34"/>
      <c r="AM1911" s="34"/>
      <c r="AN1911" s="34"/>
      <c r="AO1911" s="34"/>
      <c r="AP1911" s="34"/>
      <c r="AQ1911" s="34"/>
      <c r="AR1911" s="34"/>
      <c r="AS1911" s="19" t="str">
        <f t="shared" si="29"/>
        <v/>
      </c>
    </row>
    <row r="1912" spans="1:45" hidden="1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  <c r="AJ1912" s="34"/>
      <c r="AK1912" s="34"/>
      <c r="AL1912" s="34"/>
      <c r="AM1912" s="34"/>
      <c r="AN1912" s="34"/>
      <c r="AO1912" s="34"/>
      <c r="AP1912" s="34"/>
      <c r="AQ1912" s="34"/>
      <c r="AR1912" s="34"/>
      <c r="AS1912" s="19" t="str">
        <f t="shared" si="29"/>
        <v/>
      </c>
    </row>
    <row r="1913" spans="1:45" hidden="1">
      <c r="A1913" s="34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  <c r="AJ1913" s="34"/>
      <c r="AK1913" s="34"/>
      <c r="AL1913" s="34"/>
      <c r="AM1913" s="34"/>
      <c r="AN1913" s="34"/>
      <c r="AO1913" s="34"/>
      <c r="AP1913" s="34"/>
      <c r="AQ1913" s="34"/>
      <c r="AR1913" s="34"/>
      <c r="AS1913" s="19" t="str">
        <f t="shared" si="29"/>
        <v/>
      </c>
    </row>
    <row r="1914" spans="1:45" hidden="1">
      <c r="A1914" s="34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  <c r="AJ1914" s="34"/>
      <c r="AK1914" s="34"/>
      <c r="AL1914" s="34"/>
      <c r="AM1914" s="34"/>
      <c r="AN1914" s="34"/>
      <c r="AO1914" s="34"/>
      <c r="AP1914" s="34"/>
      <c r="AQ1914" s="34"/>
      <c r="AR1914" s="34"/>
      <c r="AS1914" s="19" t="str">
        <f t="shared" si="29"/>
        <v/>
      </c>
    </row>
    <row r="1915" spans="1:45" hidden="1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34"/>
      <c r="AP1915" s="34"/>
      <c r="AQ1915" s="34"/>
      <c r="AR1915" s="34"/>
      <c r="AS1915" s="19" t="str">
        <f t="shared" si="29"/>
        <v/>
      </c>
    </row>
    <row r="1916" spans="1:45" hidden="1">
      <c r="A1916" s="34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34"/>
      <c r="AP1916" s="34"/>
      <c r="AQ1916" s="34"/>
      <c r="AR1916" s="34"/>
      <c r="AS1916" s="19" t="str">
        <f t="shared" si="29"/>
        <v/>
      </c>
    </row>
    <row r="1917" spans="1:45" hidden="1">
      <c r="A1917" s="34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  <c r="AL1917" s="34"/>
      <c r="AM1917" s="34"/>
      <c r="AN1917" s="34"/>
      <c r="AO1917" s="34"/>
      <c r="AP1917" s="34"/>
      <c r="AQ1917" s="34"/>
      <c r="AR1917" s="34"/>
      <c r="AS1917" s="19" t="str">
        <f t="shared" si="29"/>
        <v/>
      </c>
    </row>
    <row r="1918" spans="1:45" hidden="1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34"/>
      <c r="AP1918" s="34"/>
      <c r="AQ1918" s="34"/>
      <c r="AR1918" s="34"/>
      <c r="AS1918" s="19" t="str">
        <f t="shared" si="29"/>
        <v/>
      </c>
    </row>
    <row r="1919" spans="1:45" hidden="1">
      <c r="A1919" s="34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  <c r="AL1919" s="34"/>
      <c r="AM1919" s="34"/>
      <c r="AN1919" s="34"/>
      <c r="AO1919" s="34"/>
      <c r="AP1919" s="34"/>
      <c r="AQ1919" s="34"/>
      <c r="AR1919" s="34"/>
      <c r="AS1919" s="19" t="str">
        <f t="shared" si="29"/>
        <v/>
      </c>
    </row>
    <row r="1920" spans="1:45" hidden="1">
      <c r="A1920" s="34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  <c r="AL1920" s="34"/>
      <c r="AM1920" s="34"/>
      <c r="AN1920" s="34"/>
      <c r="AO1920" s="34"/>
      <c r="AP1920" s="34"/>
      <c r="AQ1920" s="34"/>
      <c r="AR1920" s="34"/>
      <c r="AS1920" s="19" t="str">
        <f t="shared" si="29"/>
        <v/>
      </c>
    </row>
    <row r="1921" spans="1:45" hidden="1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  <c r="AL1921" s="34"/>
      <c r="AM1921" s="34"/>
      <c r="AN1921" s="34"/>
      <c r="AO1921" s="34"/>
      <c r="AP1921" s="34"/>
      <c r="AQ1921" s="34"/>
      <c r="AR1921" s="34"/>
      <c r="AS1921" s="19" t="str">
        <f t="shared" si="29"/>
        <v/>
      </c>
    </row>
    <row r="1922" spans="1:45" hidden="1">
      <c r="A1922" s="34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  <c r="AL1922" s="34"/>
      <c r="AM1922" s="34"/>
      <c r="AN1922" s="34"/>
      <c r="AO1922" s="34"/>
      <c r="AP1922" s="34"/>
      <c r="AQ1922" s="34"/>
      <c r="AR1922" s="34"/>
      <c r="AS1922" s="19" t="str">
        <f t="shared" si="29"/>
        <v/>
      </c>
    </row>
    <row r="1923" spans="1:45" hidden="1">
      <c r="A1923" s="34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  <c r="AL1923" s="34"/>
      <c r="AM1923" s="34"/>
      <c r="AN1923" s="34"/>
      <c r="AO1923" s="34"/>
      <c r="AP1923" s="34"/>
      <c r="AQ1923" s="34"/>
      <c r="AR1923" s="34"/>
      <c r="AS1923" s="19" t="str">
        <f t="shared" si="29"/>
        <v/>
      </c>
    </row>
    <row r="1924" spans="1:45" hidden="1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  <c r="AL1924" s="34"/>
      <c r="AM1924" s="34"/>
      <c r="AN1924" s="34"/>
      <c r="AO1924" s="34"/>
      <c r="AP1924" s="34"/>
      <c r="AQ1924" s="34"/>
      <c r="AR1924" s="34"/>
      <c r="AS1924" s="19" t="str">
        <f t="shared" ref="AS1924:AS1987" si="30">+LEFT(AN1924,1)</f>
        <v/>
      </c>
    </row>
    <row r="1925" spans="1:45" hidden="1">
      <c r="A1925" s="34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  <c r="AL1925" s="34"/>
      <c r="AM1925" s="34"/>
      <c r="AN1925" s="34"/>
      <c r="AO1925" s="34"/>
      <c r="AP1925" s="34"/>
      <c r="AQ1925" s="34"/>
      <c r="AR1925" s="34"/>
      <c r="AS1925" s="19" t="str">
        <f t="shared" si="30"/>
        <v/>
      </c>
    </row>
    <row r="1926" spans="1:45" hidden="1">
      <c r="A1926" s="34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  <c r="AL1926" s="34"/>
      <c r="AM1926" s="34"/>
      <c r="AN1926" s="34"/>
      <c r="AO1926" s="34"/>
      <c r="AP1926" s="34"/>
      <c r="AQ1926" s="34"/>
      <c r="AR1926" s="34"/>
      <c r="AS1926" s="19" t="str">
        <f t="shared" si="30"/>
        <v/>
      </c>
    </row>
    <row r="1927" spans="1:45" hidden="1">
      <c r="A1927" s="34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  <c r="AL1927" s="34"/>
      <c r="AM1927" s="34"/>
      <c r="AN1927" s="34"/>
      <c r="AO1927" s="34"/>
      <c r="AP1927" s="34"/>
      <c r="AQ1927" s="34"/>
      <c r="AR1927" s="34"/>
      <c r="AS1927" s="19" t="str">
        <f t="shared" si="30"/>
        <v/>
      </c>
    </row>
    <row r="1928" spans="1:45" hidden="1">
      <c r="A1928" s="34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34"/>
      <c r="AP1928" s="34"/>
      <c r="AQ1928" s="34"/>
      <c r="AR1928" s="34"/>
      <c r="AS1928" s="19" t="str">
        <f t="shared" si="30"/>
        <v/>
      </c>
    </row>
    <row r="1929" spans="1:45" hidden="1">
      <c r="A1929" s="34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  <c r="AL1929" s="34"/>
      <c r="AM1929" s="34"/>
      <c r="AN1929" s="34"/>
      <c r="AO1929" s="34"/>
      <c r="AP1929" s="34"/>
      <c r="AQ1929" s="34"/>
      <c r="AR1929" s="34"/>
      <c r="AS1929" s="19" t="str">
        <f t="shared" si="30"/>
        <v/>
      </c>
    </row>
    <row r="1930" spans="1:45" hidden="1">
      <c r="A1930" s="34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  <c r="AL1930" s="34"/>
      <c r="AM1930" s="34"/>
      <c r="AN1930" s="34"/>
      <c r="AO1930" s="34"/>
      <c r="AP1930" s="34"/>
      <c r="AQ1930" s="34"/>
      <c r="AR1930" s="34"/>
      <c r="AS1930" s="19" t="str">
        <f t="shared" si="30"/>
        <v/>
      </c>
    </row>
    <row r="1931" spans="1:45" hidden="1">
      <c r="A1931" s="34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  <c r="AL1931" s="34"/>
      <c r="AM1931" s="34"/>
      <c r="AN1931" s="34"/>
      <c r="AO1931" s="34"/>
      <c r="AP1931" s="34"/>
      <c r="AQ1931" s="34"/>
      <c r="AR1931" s="34"/>
      <c r="AS1931" s="19" t="str">
        <f t="shared" si="30"/>
        <v/>
      </c>
    </row>
    <row r="1932" spans="1:45" hidden="1">
      <c r="A1932" s="34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  <c r="AL1932" s="34"/>
      <c r="AM1932" s="34"/>
      <c r="AN1932" s="34"/>
      <c r="AO1932" s="34"/>
      <c r="AP1932" s="34"/>
      <c r="AQ1932" s="34"/>
      <c r="AR1932" s="34"/>
      <c r="AS1932" s="19" t="str">
        <f t="shared" si="30"/>
        <v/>
      </c>
    </row>
    <row r="1933" spans="1:45" hidden="1">
      <c r="A1933" s="34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34"/>
      <c r="AP1933" s="34"/>
      <c r="AQ1933" s="34"/>
      <c r="AR1933" s="34"/>
      <c r="AS1933" s="19" t="str">
        <f t="shared" si="30"/>
        <v/>
      </c>
    </row>
    <row r="1934" spans="1:45" hidden="1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  <c r="AL1934" s="34"/>
      <c r="AM1934" s="34"/>
      <c r="AN1934" s="34"/>
      <c r="AO1934" s="34"/>
      <c r="AP1934" s="34"/>
      <c r="AQ1934" s="34"/>
      <c r="AR1934" s="34"/>
      <c r="AS1934" s="19" t="str">
        <f t="shared" si="30"/>
        <v/>
      </c>
    </row>
    <row r="1935" spans="1:45" hidden="1">
      <c r="A1935" s="34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34"/>
      <c r="AP1935" s="34"/>
      <c r="AQ1935" s="34"/>
      <c r="AR1935" s="34"/>
      <c r="AS1935" s="19" t="str">
        <f t="shared" si="30"/>
        <v/>
      </c>
    </row>
    <row r="1936" spans="1:45" hidden="1">
      <c r="A1936" s="34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34"/>
      <c r="AP1936" s="34"/>
      <c r="AQ1936" s="34"/>
      <c r="AR1936" s="34"/>
      <c r="AS1936" s="19" t="str">
        <f t="shared" si="30"/>
        <v/>
      </c>
    </row>
    <row r="1937" spans="1:45" hidden="1">
      <c r="A1937" s="34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34"/>
      <c r="AP1937" s="34"/>
      <c r="AQ1937" s="34"/>
      <c r="AR1937" s="34"/>
      <c r="AS1937" s="19" t="str">
        <f t="shared" si="30"/>
        <v/>
      </c>
    </row>
    <row r="1938" spans="1:45" hidden="1">
      <c r="A1938" s="34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  <c r="AL1938" s="34"/>
      <c r="AM1938" s="34"/>
      <c r="AN1938" s="34"/>
      <c r="AO1938" s="34"/>
      <c r="AP1938" s="34"/>
      <c r="AQ1938" s="34"/>
      <c r="AR1938" s="34"/>
      <c r="AS1938" s="19" t="str">
        <f t="shared" si="30"/>
        <v/>
      </c>
    </row>
    <row r="1939" spans="1:45" hidden="1">
      <c r="A1939" s="34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  <c r="AL1939" s="34"/>
      <c r="AM1939" s="34"/>
      <c r="AN1939" s="34"/>
      <c r="AO1939" s="34"/>
      <c r="AP1939" s="34"/>
      <c r="AQ1939" s="34"/>
      <c r="AR1939" s="34"/>
      <c r="AS1939" s="19" t="str">
        <f t="shared" si="30"/>
        <v/>
      </c>
    </row>
    <row r="1940" spans="1:45" hidden="1">
      <c r="A1940" s="34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  <c r="AL1940" s="34"/>
      <c r="AM1940" s="34"/>
      <c r="AN1940" s="34"/>
      <c r="AO1940" s="34"/>
      <c r="AP1940" s="34"/>
      <c r="AQ1940" s="34"/>
      <c r="AR1940" s="34"/>
      <c r="AS1940" s="19" t="str">
        <f t="shared" si="30"/>
        <v/>
      </c>
    </row>
    <row r="1941" spans="1:45" hidden="1">
      <c r="A1941" s="34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34"/>
      <c r="AP1941" s="34"/>
      <c r="AQ1941" s="34"/>
      <c r="AR1941" s="34"/>
      <c r="AS1941" s="19" t="str">
        <f t="shared" si="30"/>
        <v/>
      </c>
    </row>
    <row r="1942" spans="1:45" hidden="1">
      <c r="A1942" s="34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34"/>
      <c r="AP1942" s="34"/>
      <c r="AQ1942" s="34"/>
      <c r="AR1942" s="34"/>
      <c r="AS1942" s="19" t="str">
        <f t="shared" si="30"/>
        <v/>
      </c>
    </row>
    <row r="1943" spans="1:45" hidden="1">
      <c r="A1943" s="34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34"/>
      <c r="AP1943" s="34"/>
      <c r="AQ1943" s="34"/>
      <c r="AR1943" s="34"/>
      <c r="AS1943" s="19" t="str">
        <f t="shared" si="30"/>
        <v/>
      </c>
    </row>
    <row r="1944" spans="1:45" hidden="1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34"/>
      <c r="AP1944" s="34"/>
      <c r="AQ1944" s="34"/>
      <c r="AR1944" s="34"/>
      <c r="AS1944" s="19" t="str">
        <f t="shared" si="30"/>
        <v/>
      </c>
    </row>
    <row r="1945" spans="1:45" hidden="1">
      <c r="A1945" s="34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  <c r="AL1945" s="34"/>
      <c r="AM1945" s="34"/>
      <c r="AN1945" s="34"/>
      <c r="AO1945" s="34"/>
      <c r="AP1945" s="34"/>
      <c r="AQ1945" s="34"/>
      <c r="AR1945" s="34"/>
      <c r="AS1945" s="19" t="str">
        <f t="shared" si="30"/>
        <v/>
      </c>
    </row>
    <row r="1946" spans="1:45" hidden="1">
      <c r="A1946" s="34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34"/>
      <c r="AP1946" s="34"/>
      <c r="AQ1946" s="34"/>
      <c r="AR1946" s="34"/>
      <c r="AS1946" s="19" t="str">
        <f t="shared" si="30"/>
        <v/>
      </c>
    </row>
    <row r="1947" spans="1:45" hidden="1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34"/>
      <c r="AP1947" s="34"/>
      <c r="AQ1947" s="34"/>
      <c r="AR1947" s="34"/>
      <c r="AS1947" s="19" t="str">
        <f t="shared" si="30"/>
        <v/>
      </c>
    </row>
    <row r="1948" spans="1:45" hidden="1">
      <c r="A1948" s="34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  <c r="AL1948" s="34"/>
      <c r="AM1948" s="34"/>
      <c r="AN1948" s="34"/>
      <c r="AO1948" s="34"/>
      <c r="AP1948" s="34"/>
      <c r="AQ1948" s="34"/>
      <c r="AR1948" s="34"/>
      <c r="AS1948" s="19" t="str">
        <f t="shared" si="30"/>
        <v/>
      </c>
    </row>
    <row r="1949" spans="1:45" hidden="1">
      <c r="A1949" s="34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  <c r="AL1949" s="34"/>
      <c r="AM1949" s="34"/>
      <c r="AN1949" s="34"/>
      <c r="AO1949" s="34"/>
      <c r="AP1949" s="34"/>
      <c r="AQ1949" s="34"/>
      <c r="AR1949" s="34"/>
      <c r="AS1949" s="19" t="str">
        <f t="shared" si="30"/>
        <v/>
      </c>
    </row>
    <row r="1950" spans="1:45" hidden="1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34"/>
      <c r="AP1950" s="34"/>
      <c r="AQ1950" s="34"/>
      <c r="AR1950" s="34"/>
      <c r="AS1950" s="19" t="str">
        <f t="shared" si="30"/>
        <v/>
      </c>
    </row>
    <row r="1951" spans="1:45" hidden="1">
      <c r="A1951" s="34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  <c r="AJ1951" s="34"/>
      <c r="AK1951" s="34"/>
      <c r="AL1951" s="34"/>
      <c r="AM1951" s="34"/>
      <c r="AN1951" s="34"/>
      <c r="AO1951" s="34"/>
      <c r="AP1951" s="34"/>
      <c r="AQ1951" s="34"/>
      <c r="AR1951" s="34"/>
      <c r="AS1951" s="19" t="str">
        <f t="shared" si="30"/>
        <v/>
      </c>
    </row>
    <row r="1952" spans="1:45" hidden="1">
      <c r="A1952" s="34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  <c r="AL1952" s="34"/>
      <c r="AM1952" s="34"/>
      <c r="AN1952" s="34"/>
      <c r="AO1952" s="34"/>
      <c r="AP1952" s="34"/>
      <c r="AQ1952" s="34"/>
      <c r="AR1952" s="34"/>
      <c r="AS1952" s="19" t="str">
        <f t="shared" si="30"/>
        <v/>
      </c>
    </row>
    <row r="1953" spans="1:45" hidden="1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34"/>
      <c r="AP1953" s="34"/>
      <c r="AQ1953" s="34"/>
      <c r="AR1953" s="34"/>
      <c r="AS1953" s="19" t="str">
        <f t="shared" si="30"/>
        <v/>
      </c>
    </row>
    <row r="1954" spans="1:45" hidden="1">
      <c r="A1954" s="34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  <c r="AL1954" s="34"/>
      <c r="AM1954" s="34"/>
      <c r="AN1954" s="34"/>
      <c r="AO1954" s="34"/>
      <c r="AP1954" s="34"/>
      <c r="AQ1954" s="34"/>
      <c r="AR1954" s="34"/>
      <c r="AS1954" s="19" t="str">
        <f t="shared" si="30"/>
        <v/>
      </c>
    </row>
    <row r="1955" spans="1:45" hidden="1">
      <c r="A1955" s="34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  <c r="AL1955" s="34"/>
      <c r="AM1955" s="34"/>
      <c r="AN1955" s="34"/>
      <c r="AO1955" s="34"/>
      <c r="AP1955" s="34"/>
      <c r="AQ1955" s="34"/>
      <c r="AR1955" s="34"/>
      <c r="AS1955" s="19" t="str">
        <f t="shared" si="30"/>
        <v/>
      </c>
    </row>
    <row r="1956" spans="1:45" hidden="1">
      <c r="A1956" s="34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34"/>
      <c r="AP1956" s="34"/>
      <c r="AQ1956" s="34"/>
      <c r="AR1956" s="34"/>
      <c r="AS1956" s="19" t="str">
        <f t="shared" si="30"/>
        <v/>
      </c>
    </row>
    <row r="1957" spans="1:45" hidden="1">
      <c r="A1957" s="34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34"/>
      <c r="AN1957" s="34"/>
      <c r="AO1957" s="34"/>
      <c r="AP1957" s="34"/>
      <c r="AQ1957" s="34"/>
      <c r="AR1957" s="34"/>
      <c r="AS1957" s="19" t="str">
        <f t="shared" si="30"/>
        <v/>
      </c>
    </row>
    <row r="1958" spans="1:45" hidden="1">
      <c r="A1958" s="34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34"/>
      <c r="AP1958" s="34"/>
      <c r="AQ1958" s="34"/>
      <c r="AR1958" s="34"/>
      <c r="AS1958" s="19" t="str">
        <f t="shared" si="30"/>
        <v/>
      </c>
    </row>
    <row r="1959" spans="1:45" hidden="1">
      <c r="A1959" s="34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  <c r="AJ1959" s="34"/>
      <c r="AK1959" s="34"/>
      <c r="AL1959" s="34"/>
      <c r="AM1959" s="34"/>
      <c r="AN1959" s="34"/>
      <c r="AO1959" s="34"/>
      <c r="AP1959" s="34"/>
      <c r="AQ1959" s="34"/>
      <c r="AR1959" s="34"/>
      <c r="AS1959" s="19" t="str">
        <f t="shared" si="30"/>
        <v/>
      </c>
    </row>
    <row r="1960" spans="1:45" hidden="1">
      <c r="A1960" s="34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34"/>
      <c r="AP1960" s="34"/>
      <c r="AQ1960" s="34"/>
      <c r="AR1960" s="34"/>
      <c r="AS1960" s="19" t="str">
        <f t="shared" si="30"/>
        <v/>
      </c>
    </row>
    <row r="1961" spans="1:45" hidden="1">
      <c r="A1961" s="34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  <c r="AJ1961" s="34"/>
      <c r="AK1961" s="34"/>
      <c r="AL1961" s="34"/>
      <c r="AM1961" s="34"/>
      <c r="AN1961" s="34"/>
      <c r="AO1961" s="34"/>
      <c r="AP1961" s="34"/>
      <c r="AQ1961" s="34"/>
      <c r="AR1961" s="34"/>
      <c r="AS1961" s="19" t="str">
        <f t="shared" si="30"/>
        <v/>
      </c>
    </row>
    <row r="1962" spans="1:45" hidden="1">
      <c r="A1962" s="34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34"/>
      <c r="AP1962" s="34"/>
      <c r="AQ1962" s="34"/>
      <c r="AR1962" s="34"/>
      <c r="AS1962" s="19" t="str">
        <f t="shared" si="30"/>
        <v/>
      </c>
    </row>
    <row r="1963" spans="1:45" hidden="1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  <c r="AJ1963" s="34"/>
      <c r="AK1963" s="34"/>
      <c r="AL1963" s="34"/>
      <c r="AM1963" s="34"/>
      <c r="AN1963" s="34"/>
      <c r="AO1963" s="34"/>
      <c r="AP1963" s="34"/>
      <c r="AQ1963" s="34"/>
      <c r="AR1963" s="34"/>
      <c r="AS1963" s="19" t="str">
        <f t="shared" si="30"/>
        <v/>
      </c>
    </row>
    <row r="1964" spans="1:45" hidden="1">
      <c r="A1964" s="34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  <c r="AJ1964" s="34"/>
      <c r="AK1964" s="34"/>
      <c r="AL1964" s="34"/>
      <c r="AM1964" s="34"/>
      <c r="AN1964" s="34"/>
      <c r="AO1964" s="34"/>
      <c r="AP1964" s="34"/>
      <c r="AQ1964" s="34"/>
      <c r="AR1964" s="34"/>
      <c r="AS1964" s="19" t="str">
        <f t="shared" si="30"/>
        <v/>
      </c>
    </row>
    <row r="1965" spans="1:45" hidden="1">
      <c r="A1965" s="34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  <c r="AJ1965" s="34"/>
      <c r="AK1965" s="34"/>
      <c r="AL1965" s="34"/>
      <c r="AM1965" s="34"/>
      <c r="AN1965" s="34"/>
      <c r="AO1965" s="34"/>
      <c r="AP1965" s="34"/>
      <c r="AQ1965" s="34"/>
      <c r="AR1965" s="34"/>
      <c r="AS1965" s="19" t="str">
        <f t="shared" si="30"/>
        <v/>
      </c>
    </row>
    <row r="1966" spans="1:45" hidden="1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  <c r="AJ1966" s="34"/>
      <c r="AK1966" s="34"/>
      <c r="AL1966" s="34"/>
      <c r="AM1966" s="34"/>
      <c r="AN1966" s="34"/>
      <c r="AO1966" s="34"/>
      <c r="AP1966" s="34"/>
      <c r="AQ1966" s="34"/>
      <c r="AR1966" s="34"/>
      <c r="AS1966" s="19" t="str">
        <f t="shared" si="30"/>
        <v/>
      </c>
    </row>
    <row r="1967" spans="1:45" hidden="1">
      <c r="A1967" s="34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  <c r="AJ1967" s="34"/>
      <c r="AK1967" s="34"/>
      <c r="AL1967" s="34"/>
      <c r="AM1967" s="34"/>
      <c r="AN1967" s="34"/>
      <c r="AO1967" s="34"/>
      <c r="AP1967" s="34"/>
      <c r="AQ1967" s="34"/>
      <c r="AR1967" s="34"/>
      <c r="AS1967" s="19" t="str">
        <f t="shared" si="30"/>
        <v/>
      </c>
    </row>
    <row r="1968" spans="1:45" hidden="1">
      <c r="A1968" s="34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  <c r="AJ1968" s="34"/>
      <c r="AK1968" s="34"/>
      <c r="AL1968" s="34"/>
      <c r="AM1968" s="34"/>
      <c r="AN1968" s="34"/>
      <c r="AO1968" s="34"/>
      <c r="AP1968" s="34"/>
      <c r="AQ1968" s="34"/>
      <c r="AR1968" s="34"/>
      <c r="AS1968" s="19" t="str">
        <f t="shared" si="30"/>
        <v/>
      </c>
    </row>
    <row r="1969" spans="1:45" hidden="1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  <c r="AJ1969" s="34"/>
      <c r="AK1969" s="34"/>
      <c r="AL1969" s="34"/>
      <c r="AM1969" s="34"/>
      <c r="AN1969" s="34"/>
      <c r="AO1969" s="34"/>
      <c r="AP1969" s="34"/>
      <c r="AQ1969" s="34"/>
      <c r="AR1969" s="34"/>
      <c r="AS1969" s="19" t="str">
        <f t="shared" si="30"/>
        <v/>
      </c>
    </row>
    <row r="1970" spans="1:45" hidden="1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  <c r="AJ1970" s="34"/>
      <c r="AK1970" s="34"/>
      <c r="AL1970" s="34"/>
      <c r="AM1970" s="34"/>
      <c r="AN1970" s="34"/>
      <c r="AO1970" s="34"/>
      <c r="AP1970" s="34"/>
      <c r="AQ1970" s="34"/>
      <c r="AR1970" s="34"/>
      <c r="AS1970" s="19" t="str">
        <f t="shared" si="30"/>
        <v/>
      </c>
    </row>
    <row r="1971" spans="1:45" hidden="1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  <c r="AJ1971" s="34"/>
      <c r="AK1971" s="34"/>
      <c r="AL1971" s="34"/>
      <c r="AM1971" s="34"/>
      <c r="AN1971" s="34"/>
      <c r="AO1971" s="34"/>
      <c r="AP1971" s="34"/>
      <c r="AQ1971" s="34"/>
      <c r="AR1971" s="34"/>
      <c r="AS1971" s="19" t="str">
        <f t="shared" si="30"/>
        <v/>
      </c>
    </row>
    <row r="1972" spans="1:45" hidden="1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  <c r="AJ1972" s="34"/>
      <c r="AK1972" s="34"/>
      <c r="AL1972" s="34"/>
      <c r="AM1972" s="34"/>
      <c r="AN1972" s="34"/>
      <c r="AO1972" s="34"/>
      <c r="AP1972" s="34"/>
      <c r="AQ1972" s="34"/>
      <c r="AR1972" s="34"/>
      <c r="AS1972" s="19" t="str">
        <f t="shared" si="30"/>
        <v/>
      </c>
    </row>
    <row r="1973" spans="1:45" hidden="1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  <c r="AJ1973" s="34"/>
      <c r="AK1973" s="34"/>
      <c r="AL1973" s="34"/>
      <c r="AM1973" s="34"/>
      <c r="AN1973" s="34"/>
      <c r="AO1973" s="34"/>
      <c r="AP1973" s="34"/>
      <c r="AQ1973" s="34"/>
      <c r="AR1973" s="34"/>
      <c r="AS1973" s="19" t="str">
        <f t="shared" si="30"/>
        <v/>
      </c>
    </row>
    <row r="1974" spans="1:45" hidden="1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  <c r="AJ1974" s="34"/>
      <c r="AK1974" s="34"/>
      <c r="AL1974" s="34"/>
      <c r="AM1974" s="34"/>
      <c r="AN1974" s="34"/>
      <c r="AO1974" s="34"/>
      <c r="AP1974" s="34"/>
      <c r="AQ1974" s="34"/>
      <c r="AR1974" s="34"/>
      <c r="AS1974" s="19" t="str">
        <f t="shared" si="30"/>
        <v/>
      </c>
    </row>
    <row r="1975" spans="1:45" hidden="1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  <c r="AJ1975" s="34"/>
      <c r="AK1975" s="34"/>
      <c r="AL1975" s="34"/>
      <c r="AM1975" s="34"/>
      <c r="AN1975" s="34"/>
      <c r="AO1975" s="34"/>
      <c r="AP1975" s="34"/>
      <c r="AQ1975" s="34"/>
      <c r="AR1975" s="34"/>
      <c r="AS1975" s="19" t="str">
        <f t="shared" si="30"/>
        <v/>
      </c>
    </row>
    <row r="1976" spans="1:45" hidden="1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  <c r="AJ1976" s="34"/>
      <c r="AK1976" s="34"/>
      <c r="AL1976" s="34"/>
      <c r="AM1976" s="34"/>
      <c r="AN1976" s="34"/>
      <c r="AO1976" s="34"/>
      <c r="AP1976" s="34"/>
      <c r="AQ1976" s="34"/>
      <c r="AR1976" s="34"/>
      <c r="AS1976" s="19" t="str">
        <f t="shared" si="30"/>
        <v/>
      </c>
    </row>
    <row r="1977" spans="1:45" hidden="1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  <c r="AJ1977" s="34"/>
      <c r="AK1977" s="34"/>
      <c r="AL1977" s="34"/>
      <c r="AM1977" s="34"/>
      <c r="AN1977" s="34"/>
      <c r="AO1977" s="34"/>
      <c r="AP1977" s="34"/>
      <c r="AQ1977" s="34"/>
      <c r="AR1977" s="34"/>
      <c r="AS1977" s="19" t="str">
        <f t="shared" si="30"/>
        <v/>
      </c>
    </row>
    <row r="1978" spans="1:45" hidden="1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  <c r="AJ1978" s="34"/>
      <c r="AK1978" s="34"/>
      <c r="AL1978" s="34"/>
      <c r="AM1978" s="34"/>
      <c r="AN1978" s="34"/>
      <c r="AO1978" s="34"/>
      <c r="AP1978" s="34"/>
      <c r="AQ1978" s="34"/>
      <c r="AR1978" s="34"/>
      <c r="AS1978" s="19" t="str">
        <f t="shared" si="30"/>
        <v/>
      </c>
    </row>
    <row r="1979" spans="1:45" hidden="1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  <c r="AJ1979" s="34"/>
      <c r="AK1979" s="34"/>
      <c r="AL1979" s="34"/>
      <c r="AM1979" s="34"/>
      <c r="AN1979" s="34"/>
      <c r="AO1979" s="34"/>
      <c r="AP1979" s="34"/>
      <c r="AQ1979" s="34"/>
      <c r="AR1979" s="34"/>
      <c r="AS1979" s="19" t="str">
        <f t="shared" si="30"/>
        <v/>
      </c>
    </row>
    <row r="1980" spans="1:45" hidden="1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  <c r="AJ1980" s="34"/>
      <c r="AK1980" s="34"/>
      <c r="AL1980" s="34"/>
      <c r="AM1980" s="34"/>
      <c r="AN1980" s="34"/>
      <c r="AO1980" s="34"/>
      <c r="AP1980" s="34"/>
      <c r="AQ1980" s="34"/>
      <c r="AR1980" s="34"/>
      <c r="AS1980" s="19" t="str">
        <f t="shared" si="30"/>
        <v/>
      </c>
    </row>
    <row r="1981" spans="1:45" hidden="1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  <c r="AJ1981" s="34"/>
      <c r="AK1981" s="34"/>
      <c r="AL1981" s="34"/>
      <c r="AM1981" s="34"/>
      <c r="AN1981" s="34"/>
      <c r="AO1981" s="34"/>
      <c r="AP1981" s="34"/>
      <c r="AQ1981" s="34"/>
      <c r="AR1981" s="34"/>
      <c r="AS1981" s="19" t="str">
        <f t="shared" si="30"/>
        <v/>
      </c>
    </row>
    <row r="1982" spans="1:45" hidden="1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  <c r="AJ1982" s="34"/>
      <c r="AK1982" s="34"/>
      <c r="AL1982" s="34"/>
      <c r="AM1982" s="34"/>
      <c r="AN1982" s="34"/>
      <c r="AO1982" s="34"/>
      <c r="AP1982" s="34"/>
      <c r="AQ1982" s="34"/>
      <c r="AR1982" s="34"/>
      <c r="AS1982" s="19" t="str">
        <f t="shared" si="30"/>
        <v/>
      </c>
    </row>
    <row r="1983" spans="1:45" hidden="1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  <c r="AJ1983" s="34"/>
      <c r="AK1983" s="34"/>
      <c r="AL1983" s="34"/>
      <c r="AM1983" s="34"/>
      <c r="AN1983" s="34"/>
      <c r="AO1983" s="34"/>
      <c r="AP1983" s="34"/>
      <c r="AQ1983" s="34"/>
      <c r="AR1983" s="34"/>
      <c r="AS1983" s="19" t="str">
        <f t="shared" si="30"/>
        <v/>
      </c>
    </row>
    <row r="1984" spans="1:45" hidden="1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  <c r="AJ1984" s="34"/>
      <c r="AK1984" s="34"/>
      <c r="AL1984" s="34"/>
      <c r="AM1984" s="34"/>
      <c r="AN1984" s="34"/>
      <c r="AO1984" s="34"/>
      <c r="AP1984" s="34"/>
      <c r="AQ1984" s="34"/>
      <c r="AR1984" s="34"/>
      <c r="AS1984" s="19" t="str">
        <f t="shared" si="30"/>
        <v/>
      </c>
    </row>
    <row r="1985" spans="1:45" hidden="1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  <c r="AJ1985" s="34"/>
      <c r="AK1985" s="34"/>
      <c r="AL1985" s="34"/>
      <c r="AM1985" s="34"/>
      <c r="AN1985" s="34"/>
      <c r="AO1985" s="34"/>
      <c r="AP1985" s="34"/>
      <c r="AQ1985" s="34"/>
      <c r="AR1985" s="34"/>
      <c r="AS1985" s="19" t="str">
        <f t="shared" si="30"/>
        <v/>
      </c>
    </row>
    <row r="1986" spans="1:45" hidden="1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  <c r="AJ1986" s="34"/>
      <c r="AK1986" s="34"/>
      <c r="AL1986" s="34"/>
      <c r="AM1986" s="34"/>
      <c r="AN1986" s="34"/>
      <c r="AO1986" s="34"/>
      <c r="AP1986" s="34"/>
      <c r="AQ1986" s="34"/>
      <c r="AR1986" s="34"/>
      <c r="AS1986" s="19" t="str">
        <f t="shared" si="30"/>
        <v/>
      </c>
    </row>
    <row r="1987" spans="1:45" hidden="1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  <c r="AJ1987" s="34"/>
      <c r="AK1987" s="34"/>
      <c r="AL1987" s="34"/>
      <c r="AM1987" s="34"/>
      <c r="AN1987" s="34"/>
      <c r="AO1987" s="34"/>
      <c r="AP1987" s="34"/>
      <c r="AQ1987" s="34"/>
      <c r="AR1987" s="34"/>
      <c r="AS1987" s="19" t="str">
        <f t="shared" si="30"/>
        <v/>
      </c>
    </row>
    <row r="1988" spans="1:45" hidden="1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  <c r="AJ1988" s="34"/>
      <c r="AK1988" s="34"/>
      <c r="AL1988" s="34"/>
      <c r="AM1988" s="34"/>
      <c r="AN1988" s="34"/>
      <c r="AO1988" s="34"/>
      <c r="AP1988" s="34"/>
      <c r="AQ1988" s="34"/>
      <c r="AR1988" s="34"/>
      <c r="AS1988" s="19" t="str">
        <f t="shared" ref="AS1988:AS2002" si="31">+LEFT(AN1988,1)</f>
        <v/>
      </c>
    </row>
    <row r="1989" spans="1:45" hidden="1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  <c r="AJ1989" s="34"/>
      <c r="AK1989" s="34"/>
      <c r="AL1989" s="34"/>
      <c r="AM1989" s="34"/>
      <c r="AN1989" s="34"/>
      <c r="AO1989" s="34"/>
      <c r="AP1989" s="34"/>
      <c r="AQ1989" s="34"/>
      <c r="AR1989" s="34"/>
      <c r="AS1989" s="19" t="str">
        <f t="shared" si="31"/>
        <v/>
      </c>
    </row>
    <row r="1990" spans="1:45" hidden="1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  <c r="AJ1990" s="34"/>
      <c r="AK1990" s="34"/>
      <c r="AL1990" s="34"/>
      <c r="AM1990" s="34"/>
      <c r="AN1990" s="34"/>
      <c r="AO1990" s="34"/>
      <c r="AP1990" s="34"/>
      <c r="AQ1990" s="34"/>
      <c r="AR1990" s="34"/>
      <c r="AS1990" s="19" t="str">
        <f t="shared" si="31"/>
        <v/>
      </c>
    </row>
    <row r="1991" spans="1:45" hidden="1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  <c r="AL1991" s="34"/>
      <c r="AM1991" s="34"/>
      <c r="AN1991" s="34"/>
      <c r="AO1991" s="34"/>
      <c r="AP1991" s="34"/>
      <c r="AQ1991" s="34"/>
      <c r="AR1991" s="34"/>
      <c r="AS1991" s="19" t="str">
        <f t="shared" si="31"/>
        <v/>
      </c>
    </row>
    <row r="1992" spans="1:45" hidden="1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  <c r="AL1992" s="34"/>
      <c r="AM1992" s="34"/>
      <c r="AN1992" s="34"/>
      <c r="AO1992" s="34"/>
      <c r="AP1992" s="34"/>
      <c r="AQ1992" s="34"/>
      <c r="AR1992" s="34"/>
      <c r="AS1992" s="19" t="str">
        <f t="shared" si="31"/>
        <v/>
      </c>
    </row>
    <row r="1993" spans="1:45" hidden="1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  <c r="AL1993" s="34"/>
      <c r="AM1993" s="34"/>
      <c r="AN1993" s="34"/>
      <c r="AO1993" s="34"/>
      <c r="AP1993" s="34"/>
      <c r="AQ1993" s="34"/>
      <c r="AR1993" s="34"/>
      <c r="AS1993" s="19" t="str">
        <f t="shared" si="31"/>
        <v/>
      </c>
    </row>
    <row r="1994" spans="1:45" hidden="1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34"/>
      <c r="AP1994" s="34"/>
      <c r="AQ1994" s="34"/>
      <c r="AR1994" s="34"/>
      <c r="AS1994" s="19" t="str">
        <f t="shared" si="31"/>
        <v/>
      </c>
    </row>
    <row r="1995" spans="1:45" hidden="1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34"/>
      <c r="AP1995" s="34"/>
      <c r="AQ1995" s="34"/>
      <c r="AR1995" s="34"/>
      <c r="AS1995" s="19" t="str">
        <f t="shared" si="31"/>
        <v/>
      </c>
    </row>
    <row r="1996" spans="1:45" hidden="1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34"/>
      <c r="AP1996" s="34"/>
      <c r="AQ1996" s="34"/>
      <c r="AR1996" s="34"/>
      <c r="AS1996" s="19" t="str">
        <f t="shared" si="31"/>
        <v/>
      </c>
    </row>
    <row r="1997" spans="1:45" hidden="1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  <c r="AL1997" s="34"/>
      <c r="AM1997" s="34"/>
      <c r="AN1997" s="34"/>
      <c r="AO1997" s="34"/>
      <c r="AP1997" s="34"/>
      <c r="AQ1997" s="34"/>
      <c r="AR1997" s="34"/>
      <c r="AS1997" s="19" t="str">
        <f t="shared" si="31"/>
        <v/>
      </c>
    </row>
    <row r="1998" spans="1:45" hidden="1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  <c r="AL1998" s="34"/>
      <c r="AM1998" s="34"/>
      <c r="AN1998" s="34"/>
      <c r="AO1998" s="34"/>
      <c r="AP1998" s="34"/>
      <c r="AQ1998" s="34"/>
      <c r="AR1998" s="34"/>
      <c r="AS1998" s="19" t="str">
        <f t="shared" si="31"/>
        <v/>
      </c>
    </row>
    <row r="1999" spans="1:45" hidden="1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34"/>
      <c r="AP1999" s="34"/>
      <c r="AQ1999" s="34"/>
      <c r="AR1999" s="34"/>
      <c r="AS1999" s="19" t="str">
        <f t="shared" si="31"/>
        <v/>
      </c>
    </row>
    <row r="2000" spans="1:45" hidden="1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34"/>
      <c r="AP2000" s="34"/>
      <c r="AQ2000" s="34"/>
      <c r="AR2000" s="34"/>
      <c r="AS2000" s="19" t="str">
        <f t="shared" si="31"/>
        <v/>
      </c>
    </row>
    <row r="2001" spans="1:45" hidden="1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34"/>
      <c r="AP2001" s="34"/>
      <c r="AQ2001" s="34"/>
      <c r="AR2001" s="34"/>
      <c r="AS2001" s="19" t="str">
        <f t="shared" si="31"/>
        <v/>
      </c>
    </row>
    <row r="2002" spans="1:45" hidden="1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34"/>
      <c r="AP2002" s="34"/>
      <c r="AQ2002" s="34"/>
      <c r="AR2002" s="34"/>
      <c r="AS2002" s="19" t="str">
        <f t="shared" si="31"/>
        <v/>
      </c>
    </row>
    <row r="2003" spans="1:45" hidden="1">
      <c r="A2003" s="20" t="s">
        <v>310</v>
      </c>
      <c r="B2003" s="20" t="s">
        <v>310</v>
      </c>
      <c r="C2003" s="20" t="s">
        <v>310</v>
      </c>
      <c r="D2003" s="20" t="s">
        <v>310</v>
      </c>
      <c r="E2003" s="20" t="s">
        <v>310</v>
      </c>
      <c r="F2003" s="20" t="s">
        <v>310</v>
      </c>
      <c r="G2003" s="20" t="s">
        <v>310</v>
      </c>
      <c r="H2003" s="20" t="s">
        <v>310</v>
      </c>
      <c r="I2003" s="20" t="s">
        <v>310</v>
      </c>
      <c r="J2003" s="20" t="s">
        <v>310</v>
      </c>
      <c r="K2003" s="20" t="s">
        <v>310</v>
      </c>
      <c r="L2003" s="20" t="s">
        <v>310</v>
      </c>
      <c r="M2003" s="20" t="s">
        <v>310</v>
      </c>
      <c r="N2003" s="20" t="s">
        <v>310</v>
      </c>
      <c r="O2003" s="20" t="s">
        <v>310</v>
      </c>
      <c r="P2003" s="20" t="s">
        <v>310</v>
      </c>
      <c r="Q2003" s="20" t="s">
        <v>310</v>
      </c>
      <c r="R2003" s="20" t="s">
        <v>310</v>
      </c>
      <c r="S2003" s="20" t="s">
        <v>310</v>
      </c>
      <c r="T2003" s="20" t="s">
        <v>310</v>
      </c>
      <c r="U2003" s="20" t="s">
        <v>310</v>
      </c>
      <c r="V2003" s="20" t="s">
        <v>310</v>
      </c>
      <c r="W2003" s="20" t="s">
        <v>310</v>
      </c>
      <c r="X2003" s="20" t="s">
        <v>310</v>
      </c>
      <c r="Y2003" s="20" t="s">
        <v>310</v>
      </c>
      <c r="Z2003" s="20" t="s">
        <v>310</v>
      </c>
      <c r="AA2003" s="20" t="s">
        <v>310</v>
      </c>
      <c r="AB2003" s="20" t="s">
        <v>310</v>
      </c>
      <c r="AC2003" s="20" t="s">
        <v>310</v>
      </c>
      <c r="AD2003" s="20" t="s">
        <v>310</v>
      </c>
      <c r="AE2003" s="20" t="s">
        <v>310</v>
      </c>
      <c r="AF2003" s="20" t="s">
        <v>310</v>
      </c>
      <c r="AG2003" s="20" t="s">
        <v>310</v>
      </c>
      <c r="AH2003" s="20" t="s">
        <v>310</v>
      </c>
      <c r="AI2003" s="20" t="s">
        <v>310</v>
      </c>
      <c r="AJ2003" s="20" t="s">
        <v>310</v>
      </c>
      <c r="AK2003" s="20" t="s">
        <v>310</v>
      </c>
      <c r="AL2003" s="20" t="s">
        <v>310</v>
      </c>
      <c r="AM2003" s="20" t="s">
        <v>310</v>
      </c>
      <c r="AN2003" s="20" t="s">
        <v>310</v>
      </c>
      <c r="AO2003" s="20" t="s">
        <v>310</v>
      </c>
      <c r="AP2003" s="20" t="s">
        <v>310</v>
      </c>
      <c r="AQ2003" s="20" t="s">
        <v>310</v>
      </c>
      <c r="AR2003" s="20" t="s">
        <v>310</v>
      </c>
      <c r="AS2003" s="20" t="s">
        <v>310</v>
      </c>
    </row>
  </sheetData>
  <sheetProtection algorithmName="SHA-512" hashValue="8geHr266vrHJFELC5zDVXFgznGBWzMfqJoE7l+Ky5ZV3LqlRnJsCXU023twbxOQP5g+EqEzZrjXXqgC8+LpezQ==" saltValue="XZy4XwsJgdtMF/1QwxvcIQ==" spinCount="100000" sheet="1" objects="1" scenarios="1" formatCells="0" deleteRows="0" autoFilter="0"/>
  <autoFilter ref="A2:AS2003" xr:uid="{CF788A11-0BA4-4882-886D-3E0B5E270EB4}">
    <filterColumn colId="2">
      <filters>
        <filter val="20204300"/>
      </filters>
    </filterColumn>
  </autoFilter>
  <mergeCells count="1">
    <mergeCell ref="A1:L1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cac3e6-3a70-47c8-a30c-e1ad94fee13c">
      <Terms xmlns="http://schemas.microsoft.com/office/infopath/2007/PartnerControls"/>
    </lcf76f155ced4ddcb4097134ff3c332f>
    <TaxCatchAll xmlns="3ba265a6-ee0a-48e5-be0a-5c186d555e9f" xsi:nil="true"/>
    <SharedWithUsers xmlns="3ba265a6-ee0a-48e5-be0a-5c186d555e9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2313713B6A144DB1AB3F7808E50684" ma:contentTypeVersion="15" ma:contentTypeDescription="Crear nuevo documento." ma:contentTypeScope="" ma:versionID="ecbde4441fe3a2204a0cfb20c7446d74">
  <xsd:schema xmlns:xsd="http://www.w3.org/2001/XMLSchema" xmlns:xs="http://www.w3.org/2001/XMLSchema" xmlns:p="http://schemas.microsoft.com/office/2006/metadata/properties" xmlns:ns2="a1cac3e6-3a70-47c8-a30c-e1ad94fee13c" xmlns:ns3="3ba265a6-ee0a-48e5-be0a-5c186d555e9f" targetNamespace="http://schemas.microsoft.com/office/2006/metadata/properties" ma:root="true" ma:fieldsID="8df5da9a9fe4b1a36995f3bae3d11251" ns2:_="" ns3:_="">
    <xsd:import namespace="a1cac3e6-3a70-47c8-a30c-e1ad94fee13c"/>
    <xsd:import namespace="3ba265a6-ee0a-48e5-be0a-5c186d555e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ac3e6-3a70-47c8-a30c-e1ad94f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8841adb-f5aa-4f5c-aff2-a522c2382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265a6-ee0a-48e5-be0a-5c186d555e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a898fdd-1d91-4059-a2cb-5e412b37a164}" ma:internalName="TaxCatchAll" ma:showField="CatchAllData" ma:web="3ba265a6-ee0a-48e5-be0a-5c186d555e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AF1B1-B6DE-4F32-94A7-D78FAD52049D}">
  <ds:schemaRefs>
    <ds:schemaRef ds:uri="http://schemas.microsoft.com/office/2006/metadata/properties"/>
    <ds:schemaRef ds:uri="http://schemas.microsoft.com/office/infopath/2007/PartnerControls"/>
    <ds:schemaRef ds:uri="2dd262c3-f7ab-44d1-a9e4-985fd7d3c2d1"/>
    <ds:schemaRef ds:uri="2c6f00ed-b865-42c5-8cea-f5dd5c1e24c5"/>
    <ds:schemaRef ds:uri="a1cac3e6-3a70-47c8-a30c-e1ad94fee13c"/>
    <ds:schemaRef ds:uri="3ba265a6-ee0a-48e5-be0a-5c186d555e9f"/>
  </ds:schemaRefs>
</ds:datastoreItem>
</file>

<file path=customXml/itemProps2.xml><?xml version="1.0" encoding="utf-8"?>
<ds:datastoreItem xmlns:ds="http://schemas.openxmlformats.org/officeDocument/2006/customXml" ds:itemID="{7048135F-0DBC-42F4-A74F-C4AC61AD9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ac3e6-3a70-47c8-a30c-e1ad94fee13c"/>
    <ds:schemaRef ds:uri="3ba265a6-ee0a-48e5-be0a-5c186d555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61BE6-F9B6-4451-A4C7-674AEA6DC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17</vt:i4>
      </vt:variant>
    </vt:vector>
  </HeadingPairs>
  <TitlesOfParts>
    <vt:vector size="24" baseType="lpstr">
      <vt:lpstr>Cent_Gest</vt:lpstr>
      <vt:lpstr>Inicio</vt:lpstr>
      <vt:lpstr>1.1 Ejecución</vt:lpstr>
      <vt:lpstr>1.2 Compr no deveng</vt:lpstr>
      <vt:lpstr>1.3 Factores</vt:lpstr>
      <vt:lpstr>Liq SIGAF 2023</vt:lpstr>
      <vt:lpstr>Liq SIGAF 2024</vt:lpstr>
      <vt:lpstr>Base_Part</vt:lpstr>
      <vt:lpstr>Centro_Gestor</vt:lpstr>
      <vt:lpstr>Clas_Fuent_2023</vt:lpstr>
      <vt:lpstr>Clas_Fuent_2024</vt:lpstr>
      <vt:lpstr>Cod_CG</vt:lpstr>
      <vt:lpstr>List_Cen_Gest</vt:lpstr>
      <vt:lpstr>List_Tit</vt:lpstr>
      <vt:lpstr>Num_Part_2023</vt:lpstr>
      <vt:lpstr>Num_Part_2024</vt:lpstr>
      <vt:lpstr>Partida</vt:lpstr>
      <vt:lpstr>Pre_Dev_2023</vt:lpstr>
      <vt:lpstr>Pre_Dev_2024</vt:lpstr>
      <vt:lpstr>Pre_Fin_2023</vt:lpstr>
      <vt:lpstr>Pre_Fin_2024</vt:lpstr>
      <vt:lpstr>Tit_C2023</vt:lpstr>
      <vt:lpstr>Tit_C2024</vt:lpstr>
      <vt:lpstr>Título</vt:lpstr>
    </vt:vector>
  </TitlesOfParts>
  <Manager/>
  <Company>Ministerio de Hacienda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Freni Mendez</dc:creator>
  <cp:keywords/>
  <dc:description/>
  <cp:lastModifiedBy>Ilsamar Ruíz Espinoza</cp:lastModifiedBy>
  <cp:revision/>
  <cp:lastPrinted>2024-04-23T00:07:17Z</cp:lastPrinted>
  <dcterms:created xsi:type="dcterms:W3CDTF">2022-06-08T00:56:09Z</dcterms:created>
  <dcterms:modified xsi:type="dcterms:W3CDTF">2024-07-20T00:17:46Z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0x010100D795808B36192344B047021607060454</vt:lpwstr>
  </property>
  <property fmtid="{D5CDD505-2E9C-101B-9397-08002B2CF9AE}" pid="3" name="MediaServiceImageTags">
    <vt:lpwstr/>
  </property>
  <property fmtid="{D5CDD505-2E9C-101B-9397-08002B2CF9AE}" pid="4" name="Order">
    <vt:r8>1179200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